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anif\Downloads\"/>
    </mc:Choice>
  </mc:AlternateContent>
  <xr:revisionPtr revIDLastSave="0" documentId="13_ncr:1_{92BF8A86-A9C2-4BDF-8851-9AC1010E7A9B}" xr6:coauthVersionLast="47" xr6:coauthVersionMax="47" xr10:uidLastSave="{00000000-0000-0000-0000-000000000000}"/>
  <bookViews>
    <workbookView xWindow="-120" yWindow="-120" windowWidth="25440" windowHeight="15270" tabRatio="742" activeTab="1" xr2:uid="{D3608C06-15A4-4D08-A872-608D99BE7DBF}"/>
  </bookViews>
  <sheets>
    <sheet name="DataSheet" sheetId="3" r:id="rId1"/>
    <sheet name="Category A" sheetId="4" r:id="rId2"/>
    <sheet name="Category B" sheetId="5" r:id="rId3"/>
    <sheet name="Category C" sheetId="6" r:id="rId4"/>
    <sheet name="Category D" sheetId="7" r:id="rId5"/>
    <sheet name="Category E" sheetId="8" r:id="rId6"/>
    <sheet name="Category F" sheetId="9" r:id="rId7"/>
    <sheet name="Category G" sheetId="10" r:id="rId8"/>
    <sheet name="Category H" sheetId="11" r:id="rId9"/>
  </sheets>
  <definedNames>
    <definedName name="_xlnm._FilterDatabase" localSheetId="1" hidden="1">'Category A'!$A$3:$C$41</definedName>
    <definedName name="_xlnm._FilterDatabase" localSheetId="2" hidden="1">'Category B'!$A$3:$C$27</definedName>
    <definedName name="_xlnm._FilterDatabase" localSheetId="3" hidden="1">'Category C'!$A$3:$C$25</definedName>
    <definedName name="_xlnm._FilterDatabase" localSheetId="4" hidden="1">'Category D'!$A$3:$C$23</definedName>
    <definedName name="_xlnm._FilterDatabase" localSheetId="5" hidden="1">'Category E'!$A$3:$C$25</definedName>
    <definedName name="_xlnm._FilterDatabase" localSheetId="6" hidden="1">'Category F'!$A$3:$C$31</definedName>
    <definedName name="_xlnm._FilterDatabase" localSheetId="7" hidden="1">'Category G'!$A$3:$C$21</definedName>
    <definedName name="_xlnm._FilterDatabase" localSheetId="8" hidden="1">'Category H'!$A$3:$C$31</definedName>
    <definedName name="_xlnm.Print_Area" localSheetId="1">'Category A'!$A$1:$E$26</definedName>
    <definedName name="_xlnm.Print_Area" localSheetId="2">'Category B'!$A$1:$E$13</definedName>
    <definedName name="_xlnm.Print_Area" localSheetId="3">'Category C'!$A$1:$E$11</definedName>
    <definedName name="_xlnm.Print_Area" localSheetId="4">'Category D'!$A$1:$E$9</definedName>
    <definedName name="_xlnm.Print_Area" localSheetId="5">'Category E'!$A$1:$E$11</definedName>
    <definedName name="_xlnm.Print_Area" localSheetId="6">'Category F'!$A$1:$E$17</definedName>
    <definedName name="_xlnm.Print_Area" localSheetId="7">'Category G'!$A$1:$L$23</definedName>
    <definedName name="_xlnm.Print_Area" localSheetId="8">'Category H'!$A$1:$E$17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 l="1"/>
  <c r="I13" i="3"/>
  <c r="I12" i="3"/>
  <c r="I11" i="3"/>
  <c r="I10" i="3"/>
  <c r="I9" i="3"/>
  <c r="I8" i="3"/>
  <c r="K15" i="11"/>
  <c r="K11" i="11"/>
  <c r="K12" i="11"/>
  <c r="K13" i="11"/>
  <c r="K14" i="11"/>
  <c r="K10" i="11"/>
  <c r="H8" i="3"/>
  <c r="H9" i="3"/>
  <c r="H10" i="3"/>
  <c r="H11" i="3"/>
  <c r="H12" i="3"/>
  <c r="H13" i="3"/>
  <c r="D13" i="10"/>
  <c r="D12" i="10"/>
  <c r="D23" i="9"/>
  <c r="D22" i="9"/>
  <c r="D17" i="8"/>
  <c r="D16" i="8"/>
  <c r="D15" i="7"/>
  <c r="D14" i="7"/>
  <c r="D17" i="6"/>
  <c r="D16" i="6"/>
  <c r="D19" i="5"/>
  <c r="D18" i="5"/>
  <c r="D31" i="4"/>
  <c r="F13" i="3" l="1"/>
  <c r="F12" i="3"/>
  <c r="F11" i="3"/>
  <c r="F10" i="3"/>
  <c r="F9" i="3"/>
  <c r="F8" i="3"/>
  <c r="G17" i="11"/>
  <c r="D20" i="11" s="1"/>
  <c r="F14" i="3" s="1"/>
  <c r="D10" i="10"/>
  <c r="G7" i="10"/>
  <c r="D20" i="9"/>
  <c r="G17" i="9"/>
  <c r="D14" i="8"/>
  <c r="G11" i="8"/>
  <c r="D12" i="7"/>
  <c r="G9" i="7"/>
  <c r="D14" i="6"/>
  <c r="G11" i="6"/>
  <c r="D16" i="5"/>
  <c r="G13" i="5"/>
  <c r="G8" i="3"/>
  <c r="G9" i="3"/>
  <c r="G10" i="3"/>
  <c r="G11" i="3"/>
  <c r="G12" i="3"/>
  <c r="G13" i="3"/>
  <c r="G14" i="3"/>
  <c r="G26" i="4"/>
  <c r="D29" i="4" s="1"/>
  <c r="K6" i="10"/>
  <c r="G7" i="3"/>
  <c r="H7" i="3" s="1"/>
  <c r="C13" i="5"/>
  <c r="K17" i="4"/>
  <c r="K9" i="11"/>
  <c r="K16" i="11"/>
  <c r="K5" i="11"/>
  <c r="K6" i="11"/>
  <c r="K7" i="11"/>
  <c r="K8" i="11"/>
  <c r="K4" i="11"/>
  <c r="K5" i="10"/>
  <c r="K4" i="10"/>
  <c r="K16" i="9"/>
  <c r="K13" i="9"/>
  <c r="K14" i="9"/>
  <c r="K15" i="9"/>
  <c r="K10" i="9"/>
  <c r="K11" i="9"/>
  <c r="K12" i="9"/>
  <c r="K5" i="9"/>
  <c r="K6" i="9"/>
  <c r="K7" i="9"/>
  <c r="K8" i="9"/>
  <c r="K9" i="9"/>
  <c r="K4" i="9"/>
  <c r="K9" i="8"/>
  <c r="K10" i="8"/>
  <c r="K5" i="8"/>
  <c r="K6" i="8"/>
  <c r="K7" i="8"/>
  <c r="K8" i="8"/>
  <c r="K4" i="8"/>
  <c r="K5" i="7"/>
  <c r="K6" i="7"/>
  <c r="K7" i="7"/>
  <c r="K8" i="7"/>
  <c r="K4" i="7"/>
  <c r="K9" i="7" s="1"/>
  <c r="K10" i="7" s="1"/>
  <c r="D11" i="7" s="1"/>
  <c r="K5" i="6"/>
  <c r="K6" i="6"/>
  <c r="K7" i="6"/>
  <c r="K8" i="6"/>
  <c r="K9" i="6"/>
  <c r="K10" i="6"/>
  <c r="K4" i="6"/>
  <c r="K11" i="6" s="1"/>
  <c r="K12" i="6" s="1"/>
  <c r="D13" i="6" s="1"/>
  <c r="K11" i="5"/>
  <c r="K12" i="5"/>
  <c r="K8" i="5"/>
  <c r="K9" i="5"/>
  <c r="K10" i="5"/>
  <c r="K5" i="5"/>
  <c r="K6" i="5"/>
  <c r="K7" i="5"/>
  <c r="K4" i="5"/>
  <c r="K24" i="4"/>
  <c r="K25" i="4"/>
  <c r="K19" i="4"/>
  <c r="K20" i="4"/>
  <c r="K21" i="4"/>
  <c r="K22" i="4"/>
  <c r="K23" i="4"/>
  <c r="K15" i="4"/>
  <c r="K16" i="4"/>
  <c r="K18" i="4"/>
  <c r="K12" i="4"/>
  <c r="K13" i="4"/>
  <c r="K14" i="4"/>
  <c r="K5" i="4"/>
  <c r="K6" i="4"/>
  <c r="K7" i="4"/>
  <c r="K8" i="4"/>
  <c r="K9" i="4"/>
  <c r="K10" i="4"/>
  <c r="K11" i="4"/>
  <c r="K4" i="4"/>
  <c r="K26" i="4" s="1"/>
  <c r="K27" i="4" s="1"/>
  <c r="D28" i="4" s="1"/>
  <c r="C17" i="9"/>
  <c r="C17" i="11"/>
  <c r="C7" i="10"/>
  <c r="C11" i="8"/>
  <c r="C9" i="7"/>
  <c r="C11" i="6"/>
  <c r="C26" i="4"/>
  <c r="F7" i="3" l="1"/>
  <c r="F15" i="3" s="1"/>
  <c r="D32" i="4"/>
  <c r="I7" i="3" s="1"/>
  <c r="K17" i="11"/>
  <c r="K18" i="11" s="1"/>
  <c r="D19" i="11" s="1"/>
  <c r="K17" i="9"/>
  <c r="K18" i="9" s="1"/>
  <c r="D19" i="9" s="1"/>
  <c r="E12" i="3" s="1"/>
  <c r="K11" i="8"/>
  <c r="K12" i="8" s="1"/>
  <c r="D13" i="8" s="1"/>
  <c r="K13" i="5"/>
  <c r="K14" i="5" s="1"/>
  <c r="D15" i="5" s="1"/>
  <c r="K7" i="10"/>
  <c r="K8" i="10" s="1"/>
  <c r="E11" i="3"/>
  <c r="E10" i="3"/>
  <c r="E9" i="3"/>
  <c r="E8" i="3"/>
  <c r="D22" i="11" l="1"/>
  <c r="D23" i="11" s="1"/>
  <c r="E14" i="3"/>
  <c r="H14" i="3" s="1"/>
  <c r="D9" i="10"/>
  <c r="E13" i="3" s="1"/>
  <c r="E7" i="3"/>
  <c r="E15" i="3" l="1"/>
  <c r="I15" i="3"/>
  <c r="H15" i="3"/>
  <c r="E21" i="3" s="1"/>
  <c r="F21" i="3" l="1"/>
  <c r="G21" i="3" s="1"/>
  <c r="H21" i="3" s="1"/>
</calcChain>
</file>

<file path=xl/sharedStrings.xml><?xml version="1.0" encoding="utf-8"?>
<sst xmlns="http://schemas.openxmlformats.org/spreadsheetml/2006/main" count="925" uniqueCount="322">
  <si>
    <t>Institute of Business Administration, Karachi</t>
  </si>
  <si>
    <t>Annexure 'A'</t>
  </si>
  <si>
    <t>Data Sheet</t>
  </si>
  <si>
    <t>Category Number</t>
  </si>
  <si>
    <t>Category</t>
  </si>
  <si>
    <t>Employer's Commission % Inclusive of Income Tax</t>
  </si>
  <si>
    <t>Commission Amount</t>
  </si>
  <si>
    <t>Price Schedule Bill of Quantity</t>
  </si>
  <si>
    <t>A</t>
  </si>
  <si>
    <t>B</t>
  </si>
  <si>
    <t>C</t>
  </si>
  <si>
    <t>D</t>
  </si>
  <si>
    <t>PKR</t>
  </si>
  <si>
    <t>%</t>
  </si>
  <si>
    <t>Facilities Management</t>
  </si>
  <si>
    <t>General Support</t>
  </si>
  <si>
    <t>Page 36</t>
  </si>
  <si>
    <t>Hostel Management</t>
  </si>
  <si>
    <t>Sports Facilities</t>
  </si>
  <si>
    <t>Page 38</t>
  </si>
  <si>
    <t>E</t>
  </si>
  <si>
    <t>Transport Facilities</t>
  </si>
  <si>
    <t>F</t>
  </si>
  <si>
    <t>Electrical Services</t>
  </si>
  <si>
    <t>Page 40</t>
  </si>
  <si>
    <t>G</t>
  </si>
  <si>
    <t>Janitorial Services</t>
  </si>
  <si>
    <t>H</t>
  </si>
  <si>
    <t>ICT Support Services</t>
  </si>
  <si>
    <t>Page 42</t>
  </si>
  <si>
    <t>Total</t>
  </si>
  <si>
    <t>Above prices are exclusive of Sales Tax</t>
  </si>
  <si>
    <t>Applicable Taxes</t>
  </si>
  <si>
    <t>Applicable Taxes (Please mention along with relevant tax reference</t>
  </si>
  <si>
    <r>
      <t>Tax Rate (</t>
    </r>
    <r>
      <rPr>
        <i/>
        <sz val="11"/>
        <rFont val="Calibri"/>
        <family val="2"/>
        <scheme val="minor"/>
      </rPr>
      <t>excluding Income Tax which should be included in employer commission*</t>
    </r>
    <r>
      <rPr>
        <sz val="11"/>
        <rFont val="Calibri"/>
        <family val="2"/>
        <scheme val="minor"/>
      </rPr>
      <t>)</t>
    </r>
  </si>
  <si>
    <t>Under Section</t>
  </si>
  <si>
    <t>Price Schedule Bill of Quantities (BOQ)</t>
  </si>
  <si>
    <t>Category A</t>
  </si>
  <si>
    <t>Designation</t>
  </si>
  <si>
    <t>Headcount</t>
  </si>
  <si>
    <t>Required Qualification &amp; Experience along with benefits</t>
  </si>
  <si>
    <t>Benefits</t>
  </si>
  <si>
    <t>Timings</t>
  </si>
  <si>
    <t>Uniform</t>
  </si>
  <si>
    <t>Carpenter</t>
  </si>
  <si>
    <t xml:space="preserve">At least Matric with a certificate from a recognized institute in Carpentry </t>
  </si>
  <si>
    <t>3 years in manufacturing/ repairing works . The estimated monthly remuneration would be Rs. 47,697/-</t>
  </si>
  <si>
    <t>EOBI, Medical, Medical: Maternity Limit, Mobile Allowance, Leave, Life Insurance, Uniform</t>
  </si>
  <si>
    <t>8 am - 4:30 pm, 6 days a week. 
(or Schedule set by the department)</t>
  </si>
  <si>
    <t>Yes</t>
  </si>
  <si>
    <t>Mason</t>
  </si>
  <si>
    <t>Any skill/qualification.</t>
  </si>
  <si>
    <t>Masonry or bricklaying experience . The estimated monthly remuneration would be Rs. 47,460/-</t>
  </si>
  <si>
    <t>EOBI, Medical, Medical: Maternity Limit, Mobile Allowance, Leaves, Life Insurance, Uniform</t>
  </si>
  <si>
    <t>Mason Helper</t>
  </si>
  <si>
    <t>Masonry or bricklaying helper experience . The estimated monthly remuneration would be Rs. 44,000/-</t>
  </si>
  <si>
    <t>Painter</t>
  </si>
  <si>
    <t>Painting experience . The estimated monthly remuneration would be Rs. 48,053/-</t>
  </si>
  <si>
    <t>Plumber</t>
  </si>
  <si>
    <t>At least Matric with certificate from a recognized institute in Plumbing.</t>
  </si>
  <si>
    <t>3 years Plumbing of commercial building experience . The estimated monthly remuneration would be Rs. 48,409/-</t>
  </si>
  <si>
    <t>Senior Gardener</t>
  </si>
  <si>
    <t>8 years experience of maintaining landscapes / nurseries . The estimated monthly remuneration would be Rs. 51,969/-</t>
  </si>
  <si>
    <t>Gardener</t>
  </si>
  <si>
    <t>3 years experience of maintaining landscapes / nurseries . The estimated monthly remuneration would be Rs. 45,087/-</t>
  </si>
  <si>
    <t>Polisher</t>
  </si>
  <si>
    <t>Experience of polishing building . The estimated monthly remuneration would be Rs. 48,053/-</t>
  </si>
  <si>
    <t>Steel Carpenter</t>
  </si>
  <si>
    <t>At least Matric with certificate from a recognized institute in Steel Carpentry</t>
  </si>
  <si>
    <t>3 years in manufacturing/ repairing works . The estimated monthly remuneration would be Rs. 48,409/-</t>
  </si>
  <si>
    <t>Campus Facilitator</t>
  </si>
  <si>
    <t>At least Metric/ intermediate from a recognized institute.</t>
  </si>
  <si>
    <t>2-3 years in a similar field and Computer literate. The monthly remuneration would be Rs. 47,460/-</t>
  </si>
  <si>
    <t>Senior Campus Facilitator</t>
  </si>
  <si>
    <t xml:space="preserve"> At least graduation from a recognized institute.</t>
  </si>
  <si>
    <t>4-5 years in a similar field and Computer literate, preferably in an educational institute. The monthly remuneration would be Rs. 59,325/-</t>
  </si>
  <si>
    <t>CCTV Operator</t>
  </si>
  <si>
    <t>At least intermediate/DAE from a recognized institute.</t>
  </si>
  <si>
    <t>3 years in similar responsibility/installation, R&amp;M of CCTV surveillance system. The monthly remuneration would be Rs. 56,952/-</t>
  </si>
  <si>
    <t>CCTV Technician</t>
  </si>
  <si>
    <t>3 years in similar responsibility/installation, R&amp;M of CCTV surveillance system. The monthly remuneration would be Rs. 53,986/-</t>
  </si>
  <si>
    <t>Senior CCTV Technician</t>
  </si>
  <si>
    <t>At least intermediate from a recognized institute.</t>
  </si>
  <si>
    <t>5 years in similar responsibility/installation, R&amp;M of CCTV surveillance system. The monthly remuneration would be Rs. 56,000/-</t>
  </si>
  <si>
    <t>RO Plant Operator</t>
  </si>
  <si>
    <t>DAE electrical or 8-10 years of hands on experience</t>
  </si>
  <si>
    <t>8-10 years of experience as Operator of RO Plant &amp; work in accordance with policies, procedures, regulations and standards of quality and safety. The monthly remuneration would be Rs. 71,190/-</t>
  </si>
  <si>
    <t>RO Plant Assistant</t>
  </si>
  <si>
    <t>DAE electrical/ or 4 to 5 years of RO plant experience</t>
  </si>
  <si>
    <t>4 to 5 years of experience in RO Plant &amp; work in accordance with policies, procedures, regulations and standards of quality and safety. The monthly remuneration would be Rs. 43,901/-</t>
  </si>
  <si>
    <t>Daycare Supervisor</t>
  </si>
  <si>
    <t>8-10 years of experience as a nanny or daycare attendant, also known as a childcare worker. The monthly remuneration would be Rs. 49,833/-</t>
  </si>
  <si>
    <t>Daycare Assistant</t>
  </si>
  <si>
    <t>2-3 years in a similar field and as a nany . The monthly remuneration would be Rs. 44,138/-</t>
  </si>
  <si>
    <t>Maid</t>
  </si>
  <si>
    <t>2-3 years in a similar field experience . The monthly remuneration would be Rs. 44,430/-</t>
  </si>
  <si>
    <t xml:space="preserve">Aluminum and Welding Technician </t>
  </si>
  <si>
    <t>At least Matric with certificate from a recognized institute in Aluminum and Welding work</t>
  </si>
  <si>
    <t>3 years in manufacturing/ repairing works . The estimated monthly remuneration would be Rs. 46,985/-</t>
  </si>
  <si>
    <t>Fire &amp; Safety Helper</t>
  </si>
  <si>
    <t>3 years in similar responsibility/installation, R&amp;M of CCTV surveillance system. The monthly remuneration would be Rs. 44,430/-</t>
  </si>
  <si>
    <t>Loader</t>
  </si>
  <si>
    <t>Preferably middle</t>
  </si>
  <si>
    <t>1 year relevant experience . The estimated monthly remuneration would be  Rs. 44,430/-</t>
  </si>
  <si>
    <t>Total Headcount</t>
  </si>
  <si>
    <t>A.</t>
  </si>
  <si>
    <t>B.</t>
  </si>
  <si>
    <t>Employer Commission Percentage*</t>
  </si>
  <si>
    <t>please fill</t>
  </si>
  <si>
    <t>C.</t>
  </si>
  <si>
    <t>D.</t>
  </si>
  <si>
    <t>S. No.</t>
  </si>
  <si>
    <t>Details</t>
  </si>
  <si>
    <t>a. </t>
  </si>
  <si>
    <t>EOBI, SESSI. </t>
  </si>
  <si>
    <t>As per government rules. </t>
  </si>
  <si>
    <t>b. </t>
  </si>
  <si>
    <t>Medical </t>
  </si>
  <si>
    <r>
      <rPr>
        <sz val="12"/>
        <color rgb="FF000000"/>
        <rFont val="Calibri"/>
        <family val="2"/>
      </rPr>
      <t xml:space="preserve">Hospitalization of Staff &amp; Spouse, up to yearly limit of Rs. </t>
    </r>
    <r>
      <rPr>
        <u/>
        <sz val="12"/>
        <color rgb="FF000000"/>
        <rFont val="Calibri"/>
        <family val="2"/>
      </rPr>
      <t>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</si>
  <si>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b.1 </t>
  </si>
  <si>
    <t>Medical: Maternity Limit </t>
  </si>
  <si>
    <r>
      <t xml:space="preserve">PKR </t>
    </r>
    <r>
      <rPr>
        <u/>
        <sz val="12"/>
        <rFont val="Calibri"/>
        <family val="2"/>
      </rPr>
      <t>150,000</t>
    </r>
    <r>
      <rPr>
        <sz val="12"/>
        <rFont val="Calibri"/>
        <family val="2"/>
      </rPr>
      <t xml:space="preserve"> – C Section, and PKR </t>
    </r>
    <r>
      <rPr>
        <u/>
        <sz val="12"/>
        <rFont val="Calibri"/>
        <family val="2"/>
      </rPr>
      <t>100,000</t>
    </r>
    <r>
      <rPr>
        <strike/>
        <sz val="12"/>
        <rFont val="Calibri"/>
        <family val="2"/>
      </rPr>
      <t xml:space="preserve"> </t>
    </r>
    <r>
      <rPr>
        <sz val="12"/>
        <rFont val="Calibri"/>
        <family val="2"/>
      </rPr>
      <t>– Normal Delivery.   </t>
    </r>
  </si>
  <si>
    <t>c. </t>
  </si>
  <si>
    <t>Mobile Allowance </t>
  </si>
  <si>
    <t>Rs. 750/- per month (where applicable) </t>
  </si>
  <si>
    <t>d. </t>
  </si>
  <si>
    <t>Leaves </t>
  </si>
  <si>
    <r>
      <t>12 leave</t>
    </r>
    <r>
      <rPr>
        <strike/>
        <sz val="12"/>
        <rFont val="Calibri"/>
        <family val="2"/>
      </rPr>
      <t>s</t>
    </r>
    <r>
      <rPr>
        <sz val="12"/>
        <rFont val="Calibri"/>
        <family val="2"/>
      </rPr>
      <t xml:space="preserve"> per annum Non-encashable</t>
    </r>
    <r>
      <rPr>
        <u/>
        <sz val="12"/>
        <rFont val="Calibri"/>
        <family val="2"/>
      </rPr>
      <t xml:space="preserve"> (1 in each month)</t>
    </r>
    <r>
      <rPr>
        <sz val="12"/>
        <rFont val="Calibri"/>
        <family val="2"/>
      </rPr>
      <t> </t>
    </r>
  </si>
  <si>
    <t>e. </t>
  </si>
  <si>
    <t>Life Insurance </t>
  </si>
  <si>
    <t>up to Rs. 700,000/- </t>
  </si>
  <si>
    <t>f. </t>
  </si>
  <si>
    <t>Uniform </t>
  </si>
  <si>
    <r>
      <t>Two sets of Uniforms (in a year) – Pants/Shirts/Shoes</t>
    </r>
    <r>
      <rPr>
        <u/>
        <sz val="12"/>
        <rFont val="Calibri"/>
        <family val="2"/>
      </rPr>
      <t>/Caps</t>
    </r>
    <r>
      <rPr>
        <sz val="12"/>
        <rFont val="Calibri"/>
        <family val="2"/>
      </rPr>
      <t xml:space="preserve"> etc. (where applicable)</t>
    </r>
    <r>
      <rPr>
        <u/>
        <sz val="12"/>
        <rFont val="Calibri"/>
        <family val="2"/>
      </rPr>
      <t xml:space="preserve"> (1 Bike rider kit with helmet, gloves and upper/ jacket for winter).</t>
    </r>
    <r>
      <rPr>
        <sz val="12"/>
        <rFont val="Calibri"/>
        <family val="2"/>
      </rPr>
      <t> </t>
    </r>
  </si>
  <si>
    <t>Category B</t>
  </si>
  <si>
    <t>Imam E Masjid</t>
  </si>
  <si>
    <t>Possession of Shahadat-ul-Almiya from a recognized institution affiliated with Wafaq-ul-Madaris or an equivalent recognized Islamic educational board.
Hifz-ul-Quran (Memorization of the Holy Quran)</t>
  </si>
  <si>
    <t>Zuhr till Isha,
6 days a week. 
(or Schedule set by the department)</t>
  </si>
  <si>
    <t>Khadim E Masjid</t>
  </si>
  <si>
    <t>Middle, Matric.</t>
  </si>
  <si>
    <t>8 am - 4:30 pm, 6 days a week. 
(or Schedule set by the department</t>
  </si>
  <si>
    <t>Office Attendant</t>
  </si>
  <si>
    <t>At least Matric with experience</t>
  </si>
  <si>
    <t>3 years relevant experience . The estimated monthly remuneration would be  Rs. 52,799/-</t>
  </si>
  <si>
    <t xml:space="preserve"> Office Assistant</t>
  </si>
  <si>
    <t>Intermediate</t>
  </si>
  <si>
    <t>Store Assistant</t>
  </si>
  <si>
    <t>At least Intermediate</t>
  </si>
  <si>
    <t>Store Helper</t>
  </si>
  <si>
    <t>Technical Store Assistant</t>
  </si>
  <si>
    <t>Telephone Operator</t>
  </si>
  <si>
    <t>At least Batchlors in HEC recognized University.</t>
  </si>
  <si>
    <t>Record Keeper</t>
  </si>
  <si>
    <t>2+ years of experience in assistance for Call Priority, Call Directory updates and recordkeeping. The monthly remuneration would be  Rs. 78,750/-</t>
  </si>
  <si>
    <t>Estimated remuneration (Annual) for Category B</t>
  </si>
  <si>
    <r>
      <t>EOBI</t>
    </r>
    <r>
      <rPr>
        <u/>
        <sz val="12"/>
        <rFont val="Calibri"/>
        <family val="2"/>
      </rPr>
      <t>, SESSI</t>
    </r>
  </si>
  <si>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</si>
  <si>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r>
      <t xml:space="preserve">PKR </t>
    </r>
    <r>
      <rPr>
        <u/>
        <sz val="12"/>
        <rFont val="Calibri"/>
        <family val="2"/>
      </rPr>
      <t xml:space="preserve"> 150,000</t>
    </r>
    <r>
      <rPr>
        <sz val="12"/>
        <rFont val="Calibri"/>
        <family val="2"/>
      </rPr>
      <t xml:space="preserve"> – C Section, and PKR </t>
    </r>
    <r>
      <rPr>
        <u/>
        <sz val="12"/>
        <rFont val="Calibri"/>
        <family val="2"/>
      </rPr>
      <t xml:space="preserve"> 100,000</t>
    </r>
    <r>
      <rPr>
        <strike/>
        <sz val="12"/>
        <rFont val="Calibri"/>
        <family val="2"/>
      </rPr>
      <t xml:space="preserve"> </t>
    </r>
    <r>
      <rPr>
        <sz val="12"/>
        <rFont val="Calibri"/>
        <family val="2"/>
      </rPr>
      <t>– Normal Delivery.   </t>
    </r>
  </si>
  <si>
    <t>Category C</t>
  </si>
  <si>
    <t>Bearer</t>
  </si>
  <si>
    <t>6 months relevant experience . The estimated monthly remuneration would be  Rs. 44,138/-</t>
  </si>
  <si>
    <t>8 am -8 pm, 7 days</t>
  </si>
  <si>
    <t>Room Attendant</t>
  </si>
  <si>
    <t>6 months relevant experience . The estimated monthly remuneration would be  Rs. 45,680/-</t>
  </si>
  <si>
    <t>Rotational Shift</t>
  </si>
  <si>
    <t>Bread Maker/ Tandoorchi</t>
  </si>
  <si>
    <t>1 year relevant experience . The estimated monthly remuneration would be  Rs. 47,460/-</t>
  </si>
  <si>
    <t>Dish Washer</t>
  </si>
  <si>
    <t>1 year relevant experience . The estimated monthly remuneration would be  Rs. 45000/-</t>
  </si>
  <si>
    <t>Cook</t>
  </si>
  <si>
    <t>At least Matric with expertise of cooking different types of meal.</t>
  </si>
  <si>
    <t>3 years or cooking different types of meals for at least 200 persons . The estimated monthly remuneration would be  Rs. 49,240/-</t>
  </si>
  <si>
    <t>Cook Helper</t>
  </si>
  <si>
    <t>At least Matric with expertise as helper in cooking different types of meal.</t>
  </si>
  <si>
    <t>1 years or cooking different types of meals. The estimated monthly remuneration would be  Rs. 45,087/-</t>
  </si>
  <si>
    <t>Kitchen Helper</t>
  </si>
  <si>
    <t>2 years experience as helper cooking of different meals. The estimated monthly remuneration would be  Rs. 44,138/-.</t>
  </si>
  <si>
    <t>Estimated remuneration (Annual) for Category C</t>
  </si>
  <si>
    <r>
      <t>EOBI</t>
    </r>
    <r>
      <rPr>
        <u/>
        <sz val="12"/>
        <rFont val="Calibri"/>
        <family val="2"/>
      </rPr>
      <t>, SESSI.</t>
    </r>
    <r>
      <rPr>
        <sz val="12"/>
        <rFont val="Calibri"/>
        <family val="2"/>
      </rPr>
      <t> </t>
    </r>
  </si>
  <si>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</si>
  <si>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D</t>
  </si>
  <si>
    <t>Grounds Man</t>
  </si>
  <si>
    <t>Ground Supervisor</t>
  </si>
  <si>
    <t>Gym Instructor</t>
  </si>
  <si>
    <t>Sports Coach</t>
  </si>
  <si>
    <t xml:space="preserve">At least intermediate. </t>
  </si>
  <si>
    <t>Pitch Curator</t>
  </si>
  <si>
    <t>Estimated remuneration (Annual) for Category D</t>
  </si>
  <si>
    <t>Category E</t>
  </si>
  <si>
    <t>LTV Driver</t>
  </si>
  <si>
    <t>At least Matric with valid LTV driving license.</t>
  </si>
  <si>
    <t>3 years or more driving experience of LTV . The estimated monthly remuneration would be Rs. 48,647/-</t>
  </si>
  <si>
    <t>HTV Driver</t>
  </si>
  <si>
    <t>At least Matric with valid HTV driving license.</t>
  </si>
  <si>
    <t>3 years or more driving experience of HTV . The estimated monthly remuneration would be Rs. 51,020/-</t>
  </si>
  <si>
    <t>Ambulance Driver</t>
  </si>
  <si>
    <t>2 years or more driving experience of Ambulance . The estimated monthly remuneration would be Rs. 48,647/-</t>
  </si>
  <si>
    <t>Tractor Driver</t>
  </si>
  <si>
    <t>3 years or more driving experience of HTV . The estimated monthly remuneration would be Rs. 48,647/-</t>
  </si>
  <si>
    <t>Rickshaw Driver</t>
  </si>
  <si>
    <t>At least Matric with valid Motorcycle/ Rickshaw driving license.</t>
  </si>
  <si>
    <t>3 years or more driving experience of Bike Rider/ Rickshaw driving. The estimated monthly remuneration would be Rs. 48,647/-</t>
  </si>
  <si>
    <t>Bike Rider</t>
  </si>
  <si>
    <t>At least Matric with valid Motorcycle driving license.</t>
  </si>
  <si>
    <t>3 years or more driving experience of Bike Rider/ Delivery Service. The estimated monthly remuneration would be Rs. 55,766/-</t>
  </si>
  <si>
    <t>Transport Assistant</t>
  </si>
  <si>
    <t xml:space="preserve">Graduate or equivalent 14 years education </t>
  </si>
  <si>
    <t>2 years of experience in   communicate all shipments etc. in transport department. The monthly remuneration would be Rs. 68,817/-</t>
  </si>
  <si>
    <t>Estimated remuneration (Annual) for Category E</t>
  </si>
  <si>
    <t>Category F</t>
  </si>
  <si>
    <t>A/C technician</t>
  </si>
  <si>
    <t>Matric with AC Technician Certificate</t>
  </si>
  <si>
    <t>2 years experience in AC Technician . The estimated monthly remuneration would be Rs. 49,833/-</t>
  </si>
  <si>
    <t>CMMS Operator</t>
  </si>
  <si>
    <t xml:space="preserve">At least intermediate with diploma in CMMS or computer troubleshooting. </t>
  </si>
  <si>
    <t>3 years or more experience of manages and troubleshoots the CMMS . The estimated monthly remuneration would be Rs. 45,680/-</t>
  </si>
  <si>
    <t>Electrical Coordinator</t>
  </si>
  <si>
    <t>At least intermediate.</t>
  </si>
  <si>
    <t>2 years or more experience as coordinator in Events/Projects/ Administrative Tasks . The estimated monthly remuneration would be Rs. 56,952/-</t>
  </si>
  <si>
    <t>Electrical Supervisor</t>
  </si>
  <si>
    <t>DAE Electrical</t>
  </si>
  <si>
    <t>Electrician</t>
  </si>
  <si>
    <t>3 years experience as an Electrician . The estimated monthly remuneration would be Rs. 51,020/-</t>
  </si>
  <si>
    <t>Event/ Auditorium Technician</t>
  </si>
  <si>
    <t>2 years experience in  Event Technical Assistant . The estimated monthly remuneration would be Rs. 50,545/-</t>
  </si>
  <si>
    <t>Generator Operator</t>
  </si>
  <si>
    <t>Matric with Certificate  in Electrical Trade from a recognized institute.</t>
  </si>
  <si>
    <t>2 years of experience as generator operator . The estimated monthly remuneration would be Rs. 51,020/-</t>
  </si>
  <si>
    <t>Sewerage Plant Operator</t>
  </si>
  <si>
    <t>2 years of experience as Sewerage Plant Operator . The estimated monthly remuneration would be Rs. 48,053/-</t>
  </si>
  <si>
    <t>Supervisor – Op &amp; Maint</t>
  </si>
  <si>
    <t>DAE Electrical/wiremen license + 6 to 08 years of Experience</t>
  </si>
  <si>
    <t>Solar Technician</t>
  </si>
  <si>
    <t>DAE electrical or 3-4 years of hands on experience</t>
  </si>
  <si>
    <t>3-4 years of experience as Solar Technician &amp; work in accordance with policies, procedures, regulations and standards of quality and safety. The monthly remuneration would be Rs. 68,250/-</t>
  </si>
  <si>
    <t>Sound Technician </t>
  </si>
  <si>
    <t>DAE electronics/ electrical or 2 years of hands on experience</t>
  </si>
  <si>
    <t>2 years experience in  Sound mixure with SP 4 Sound Sytem/ Theture hall. The estimated monthly remuneration would be Rs. 49,833/-</t>
  </si>
  <si>
    <t>Lift Operator</t>
  </si>
  <si>
    <t>3 years or more experience. The estimated monthly remuneration would be Rs. 51,020/-</t>
  </si>
  <si>
    <t>Cargo Lift Operator</t>
  </si>
  <si>
    <t>Estimated remuneration (Annual) for Category F</t>
  </si>
  <si>
    <r>
      <rPr>
        <sz val="12"/>
        <color rgb="FF000000"/>
        <rFont val="Calibri"/>
        <family val="2"/>
      </rPr>
      <t xml:space="preserve">Hospitalization of Staff &amp;Spouse,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</si>
  <si>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G</t>
  </si>
  <si>
    <t>Coordinator </t>
  </si>
  <si>
    <t>Minimum of Intermediate; (however, candidates with a Bachelor's degree are preferred.)</t>
  </si>
  <si>
    <t>At least 3 years of relevant experience in coordinating staff matters for a service provider. This includes responsibilities such as staff scheduling, communication, and administrative coordination. The monthly remuneration would be Rs. 85,428/-</t>
  </si>
  <si>
    <t>N/A</t>
  </si>
  <si>
    <t>Janitorial Supervisor</t>
  </si>
  <si>
    <t xml:space="preserve">At least Matric </t>
  </si>
  <si>
    <t>3 Years of relevant experience of supervising Janitorial staff in any commercial setup. The monthly remuneration would be Rs. 48,647/-</t>
  </si>
  <si>
    <t>Janitors</t>
  </si>
  <si>
    <t>Estimated remuneration (Annual) for Category G</t>
  </si>
  <si>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</si>
  <si>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H</t>
  </si>
  <si>
    <t>Resident Engineer Labs</t>
  </si>
  <si>
    <t>Bachelors in related field (BCS / BS (CS) / BS (IT) / equivalent)</t>
  </si>
  <si>
    <t>3 Years of relevant experience . The estimated monthly remuneration would be Rs. 77,123/-</t>
  </si>
  <si>
    <t>8:30 am - 5:00 pm, 
6 days a week. 
(or Schedule set by the department</t>
  </si>
  <si>
    <t>No</t>
  </si>
  <si>
    <t>Resident Engineer</t>
  </si>
  <si>
    <t>3 Years of relevant experience . The estimated monthly remuneration would be Rs. 72,240/-.</t>
  </si>
  <si>
    <t xml:space="preserve">Resident Engineer ERP  </t>
  </si>
  <si>
    <t>Bachelors in related field (BCS / BS (CS) / BS (SE) / equivalent)</t>
  </si>
  <si>
    <t>3 Years of relevant experience . The estimated monthly remuneration would be Rs. 72,240/-</t>
  </si>
  <si>
    <t>Data Center Engineer</t>
  </si>
  <si>
    <t>3 Years of relevant experience . The estimated monthly remuneration would be Rs. 65,258/-</t>
  </si>
  <si>
    <t>Resident Engineer VC</t>
  </si>
  <si>
    <t>At least Matric with relevant certification</t>
  </si>
  <si>
    <t>3 Years of relevant experience . The estimated monthly remuneration would be Rs. 51,198/-</t>
  </si>
  <si>
    <t>IT  Helpdesk  Coordinator</t>
  </si>
  <si>
    <t>1–2 years of relevant experience in routing complaints to the appropriate personnel and streamlining the complaint resolution process in accordance with established Standard Operating Procedures (SOPs). The estimated monthly remuneration would be Rs. 58,800/-</t>
  </si>
  <si>
    <r>
      <t>EOBI, Medical, Life Insurance, Mobile</t>
    </r>
    <r>
      <rPr>
        <sz val="11"/>
        <color rgb="FFFF0000"/>
        <rFont val="Calibri"/>
        <family val="2"/>
        <scheme val="minor"/>
      </rPr>
      <t xml:space="preserve"> </t>
    </r>
    <r>
      <rPr>
        <sz val="11"/>
        <rFont val="Calibri"/>
        <family val="2"/>
        <scheme val="minor"/>
      </rPr>
      <t>Allowance</t>
    </r>
  </si>
  <si>
    <t>3 Years of relevant experience . The estimated monthly remuneration would be Rs. 68,891/-</t>
  </si>
  <si>
    <t>Estimated remuneration (Annual) for Category H</t>
  </si>
  <si>
    <t>2 Years relevant experience. Must be Muslim . The estimated monthly remuneration would be  Rs. 51,020/-</t>
  </si>
  <si>
    <t>2 Years relevant experience. Must be Muslim . The estimated monthly remuneration would be  Rs. 49,833/-</t>
  </si>
  <si>
    <t>2 years of experience of administrative work . The estimated monthly remuneration would be  Rs. 73,500/-</t>
  </si>
  <si>
    <t>3 years of experience in storekeeping, inventory control, or recordkeeping . The estimated monthly remuneration would be  Rs. 54,579/-</t>
  </si>
  <si>
    <t>2+ years of experience in assistance for store activities, inventory control, or recordkeeping. The monthly remuneration would be  Rs. 45,680/-</t>
  </si>
  <si>
    <t>2+ years of experience in assistance for store activities, inventory control, or recordkeeping. The monthly remuneration would be  Rs. 51,257/-</t>
  </si>
  <si>
    <t>2+ years of experience in assistance for Call Priority, Call Directory updates and recordkeeping. The monthly remuneration would be  Rs. 52,500/-</t>
  </si>
  <si>
    <t>2 years experience as Ground Man Supervisor of  Maintaining grounds of known organizations /academies . The estimated monthly remuneration would be  Rs. 52,847/-</t>
  </si>
  <si>
    <t>2 years experience as Gym Instructor . The estimated monthly remuneration would be  Rs. 60,404/-</t>
  </si>
  <si>
    <t>2 years experience of related sports in Schools and Universities . The estimated monthly remuneration would be  Rs. 65,258/-</t>
  </si>
  <si>
    <t>2 years Pitch Curator experience. The estimated monthly remuneration would be  Rs. 52,437/-</t>
  </si>
  <si>
    <t>2 years Groundman experience on any known facility. The estimated monthly remuneration would be  Rs. 47,712/-</t>
  </si>
  <si>
    <t>6 years  experience in Electrical Supervisor . The estimated monthly remuneration would be Rs. 55,000/-</t>
  </si>
  <si>
    <t>5 to 8 years of similar field experience. The monthly remuneration would be Rs. 55,000/-</t>
  </si>
  <si>
    <r>
      <t xml:space="preserve">Hospitalization of Staff &amp; Spouse, up to yearly limit of Rs. </t>
    </r>
    <r>
      <rPr>
        <u/>
        <sz val="12"/>
        <color rgb="FF000000"/>
        <rFont val="Calibri"/>
        <family val="2"/>
      </rPr>
      <t>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</si>
  <si>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Column</t>
  </si>
  <si>
    <t>Remuneration</t>
  </si>
  <si>
    <t>2 years cleaning experience in any office environment . The estimated monthly remuneration would be Rs. 43,528/-</t>
  </si>
  <si>
    <t>Total Amount with SST</t>
  </si>
  <si>
    <t>Bid Security to be submitted with the Financial Proposal in Commission Amount including 15% SST (for calculation of Bid Security only)</t>
  </si>
  <si>
    <t>SST amount 15%</t>
  </si>
  <si>
    <t>2% Bid Security Pay Order amount</t>
  </si>
  <si>
    <t>Total Cost</t>
  </si>
  <si>
    <t>Total Commission Amount</t>
  </si>
  <si>
    <t>Benefit Cost</t>
  </si>
  <si>
    <t>Estimated remuneration Excluding Benefit (Annual) for Category A</t>
  </si>
  <si>
    <t>Benefit Cost to entered by contractor</t>
  </si>
  <si>
    <t>Estimated Yearly Salary Remuneration</t>
  </si>
  <si>
    <t>Benefits as per BoQ 2.16 (page 23) (a, b, b1, c, e, f)</t>
  </si>
  <si>
    <t>*leaves are not the part of monetary benefit</t>
  </si>
  <si>
    <t>Page 27</t>
  </si>
  <si>
    <t>Page 34</t>
  </si>
  <si>
    <t>Page 45</t>
  </si>
  <si>
    <t>Page 48</t>
  </si>
  <si>
    <t>E.</t>
  </si>
  <si>
    <t>Employer Commission Amount 
(A x C) in PKR</t>
  </si>
  <si>
    <t>Employer remuneration with Commission Amount (A + B + D) in PKR</t>
  </si>
  <si>
    <t>*Please quote the percentage commission for this specific category which should exclude the following as per the requirements mentioned against each category:</t>
  </si>
  <si>
    <r>
      <t>14 leave</t>
    </r>
    <r>
      <rPr>
        <strike/>
        <sz val="12"/>
        <rFont val="Calibri"/>
        <family val="2"/>
      </rPr>
      <t>s</t>
    </r>
    <r>
      <rPr>
        <sz val="12"/>
        <rFont val="Calibri"/>
        <family val="2"/>
      </rPr>
      <t xml:space="preserve"> per annum Non-encashable</t>
    </r>
    <r>
      <rPr>
        <u/>
        <sz val="12"/>
        <rFont val="Calibri"/>
        <family val="2"/>
      </rPr>
      <t xml:space="preserve"> (1 in each month)</t>
    </r>
    <r>
      <rPr>
        <sz val="12"/>
        <rFont val="Calibri"/>
        <family val="2"/>
      </rPr>
      <t> </t>
    </r>
  </si>
  <si>
    <t>System / Network Engineer / Others</t>
  </si>
  <si>
    <t xml:space="preserve">Web / Front End / Mobil Application Developers </t>
  </si>
  <si>
    <t>1–2 years of relevant experience in routing complaints to the appropriate personnel and streamlining the complaint resolution process in accordance with established Standard Operating Procedures (SOPs). The estimated monthly remuneration would be Rs. 100,000/-</t>
  </si>
  <si>
    <t xml:space="preserve">IP Telephony / Virtualization Support Engineer / Database Administrator </t>
  </si>
  <si>
    <t xml:space="preserve">Data / Business Analyst </t>
  </si>
  <si>
    <t xml:space="preserve">DevOps Specialist </t>
  </si>
  <si>
    <t xml:space="preserve">Software Quality Assurance </t>
  </si>
  <si>
    <t xml:space="preserve">Software / Network Security Specialist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</si>
</sst>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26" x14ac:knownFonts="1">
    <font>
      <sz val="10"/>
      <name val="Arial"/>
    </font>
    <font>
      <sz val="10"/>
      <name val="Arial"/>
      <family val="2"/>
    </font>
    <font>
      <b/>
      <sz val="11"/>
      <name val="Calibri"/>
      <family val="2"/>
      <scheme val="minor"/>
    </font>
    <font>
      <sz val="11"/>
      <name val="Calibri"/>
      <family val="2"/>
      <scheme val="minor"/>
    </font>
    <font>
      <b/>
      <sz val="16"/>
      <name val="Calibri"/>
      <family val="2"/>
      <scheme val="minor"/>
    </font>
    <font>
      <b/>
      <sz val="14"/>
      <name val="Calibri"/>
      <family val="2"/>
      <scheme val="minor"/>
    </font>
    <font>
      <i/>
      <sz val="12"/>
      <name val="Calibri"/>
      <family val="2"/>
      <scheme val="minor"/>
    </font>
    <font>
      <i/>
      <sz val="11"/>
      <name val="Calibri"/>
      <family val="2"/>
      <scheme val="minor"/>
    </font>
    <font>
      <sz val="10"/>
      <name val="Arial"/>
      <family val="2"/>
    </font>
    <font>
      <sz val="11"/>
      <color rgb="FFFF0000"/>
      <name val="Calibri"/>
      <family val="2"/>
      <scheme val="minor"/>
    </font>
    <font>
      <sz val="10"/>
      <name val="Calibri"/>
      <family val="2"/>
      <scheme val="minor"/>
    </font>
    <font>
      <sz val="12"/>
      <name val="Calibri"/>
      <family val="2"/>
      <scheme val="minor"/>
    </font>
    <font>
      <b/>
      <sz val="12"/>
      <name val="Calibri"/>
      <family val="2"/>
      <scheme val="minor"/>
    </font>
    <font>
      <i/>
      <sz val="16"/>
      <name val="Calibri"/>
      <family val="2"/>
      <scheme val="minor"/>
    </font>
    <font>
      <b/>
      <sz val="18"/>
      <name val="Calibri"/>
      <family val="2"/>
      <scheme val="minor"/>
    </font>
    <font>
      <i/>
      <sz val="14"/>
      <name val="Calibri"/>
      <family val="2"/>
      <scheme val="minor"/>
    </font>
    <font>
      <b/>
      <u/>
      <sz val="11"/>
      <name val="Calibri"/>
      <family val="2"/>
      <scheme val="minor"/>
    </font>
    <font>
      <b/>
      <u/>
      <sz val="12"/>
      <name val="Calibri"/>
      <family val="2"/>
      <scheme val="minor"/>
    </font>
    <font>
      <b/>
      <sz val="12"/>
      <name val="Calibri"/>
      <family val="2"/>
    </font>
    <font>
      <sz val="12"/>
      <name val="Calibri"/>
      <family val="2"/>
    </font>
    <font>
      <u/>
      <sz val="12"/>
      <name val="Calibri"/>
      <family val="2"/>
    </font>
    <font>
      <strike/>
      <sz val="12"/>
      <name val="Calibri"/>
      <family val="2"/>
    </font>
    <font>
      <sz val="12"/>
      <color rgb="FF000000"/>
      <name val="Calibri"/>
      <family val="2"/>
      <scheme val="minor"/>
    </font>
    <font>
      <sz val="12"/>
      <color rgb="FF000000"/>
      <name val="Calibri"/>
      <family val="2"/>
    </font>
    <font>
      <u/>
      <sz val="12"/>
      <color rgb="FF000000"/>
      <name val="Calibri"/>
      <family val="2"/>
    </font>
    <font>
      <sz val="12"/>
      <color rgb="FF000000"/>
      <name val="Calibri"/>
      <family val="2"/>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diagonal/>
    </border>
    <border>
      <left/>
      <right/>
      <top style="medium">
        <color rgb="FF000000"/>
      </top>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indexed="64"/>
      </top>
      <bottom/>
      <diagonal/>
    </border>
    <border>
      <left/>
      <right/>
      <top style="thin">
        <color indexed="64"/>
      </top>
      <bottom style="thin">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right/>
      <top style="thin">
        <color rgb="FF000000"/>
      </top>
      <bottom style="medium">
        <color rgb="FF000000"/>
      </bottom>
      <diagonal/>
    </border>
  </borders>
  <cellStyleXfs count="4">
    <xf numFmtId="0" fontId="0" fillId="0" borderId="0"/>
    <xf numFmtId="43" fontId="1" fillId="0" borderId="0" applyFont="0" applyFill="0" applyBorder="0" applyAlignment="0" applyProtection="0"/>
    <xf numFmtId="0" fontId="1" fillId="0" borderId="0"/>
    <xf numFmtId="9" fontId="8" fillId="0" borderId="0" applyFont="0" applyFill="0" applyBorder="0" applyAlignment="0" applyProtection="0"/>
  </cellStyleXfs>
  <cellXfs count="173">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2" fillId="0" borderId="11" xfId="0" applyFont="1" applyBorder="1" applyAlignment="1">
      <alignment horizontal="center" vertical="center" wrapText="1"/>
    </xf>
    <xf numFmtId="165" fontId="3" fillId="0" borderId="16" xfId="0" applyNumberFormat="1" applyFont="1" applyBorder="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165" fontId="3" fillId="0" borderId="15" xfId="0" applyNumberFormat="1" applyFont="1" applyBorder="1" applyAlignment="1">
      <alignment vertical="center" wrapText="1"/>
    </xf>
    <xf numFmtId="0" fontId="3" fillId="0" borderId="19" xfId="0" applyFont="1" applyBorder="1" applyAlignment="1">
      <alignment vertical="center" wrapText="1"/>
    </xf>
    <xf numFmtId="0" fontId="3" fillId="0" borderId="1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165" fontId="3" fillId="0" borderId="17" xfId="0" applyNumberFormat="1" applyFont="1" applyBorder="1" applyAlignment="1">
      <alignment vertical="center" wrapText="1"/>
    </xf>
    <xf numFmtId="0" fontId="3" fillId="0" borderId="20"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165" fontId="5" fillId="0" borderId="1" xfId="1" applyNumberFormat="1" applyFont="1" applyBorder="1" applyAlignment="1">
      <alignment horizontal="right" vertical="center" wrapText="1"/>
    </xf>
    <xf numFmtId="0" fontId="2" fillId="0" borderId="8" xfId="0" applyFont="1" applyBorder="1" applyAlignment="1">
      <alignment horizontal="center" vertical="center" wrapText="1"/>
    </xf>
    <xf numFmtId="165" fontId="3" fillId="0" borderId="24" xfId="0" applyNumberFormat="1" applyFont="1" applyBorder="1" applyAlignment="1">
      <alignment vertical="center" wrapText="1"/>
    </xf>
    <xf numFmtId="0" fontId="3" fillId="0" borderId="25" xfId="0" applyFont="1" applyBorder="1" applyAlignment="1">
      <alignment vertical="center" wrapText="1"/>
    </xf>
    <xf numFmtId="165" fontId="3" fillId="0" borderId="1" xfId="0" applyNumberFormat="1" applyFont="1" applyBorder="1" applyAlignment="1">
      <alignment vertical="center" wrapText="1"/>
    </xf>
    <xf numFmtId="165" fontId="3" fillId="0" borderId="3" xfId="0" applyNumberFormat="1" applyFont="1" applyBorder="1" applyAlignment="1">
      <alignment vertical="center" wrapText="1"/>
    </xf>
    <xf numFmtId="165" fontId="3" fillId="0" borderId="6" xfId="0" applyNumberFormat="1" applyFont="1" applyBorder="1" applyAlignment="1">
      <alignment vertical="center" wrapText="1"/>
    </xf>
    <xf numFmtId="0" fontId="2" fillId="0" borderId="28" xfId="0" applyFont="1" applyBorder="1" applyAlignment="1">
      <alignment horizontal="center" vertical="center" wrapText="1"/>
    </xf>
    <xf numFmtId="16" fontId="3" fillId="0" borderId="3"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16" fontId="3" fillId="0" borderId="6" xfId="0" applyNumberFormat="1" applyFont="1" applyBorder="1" applyAlignment="1">
      <alignment horizontal="center" vertical="center" wrapText="1"/>
    </xf>
    <xf numFmtId="0" fontId="10" fillId="0" borderId="0" xfId="0" applyFont="1"/>
    <xf numFmtId="0" fontId="10" fillId="0" borderId="0" xfId="0" applyFont="1" applyAlignment="1">
      <alignment vertical="center"/>
    </xf>
    <xf numFmtId="0" fontId="11" fillId="0" borderId="0" xfId="0" applyFont="1"/>
    <xf numFmtId="0" fontId="12" fillId="0" borderId="0" xfId="0" applyFont="1" applyAlignment="1">
      <alignment horizontal="right"/>
    </xf>
    <xf numFmtId="165" fontId="12" fillId="0" borderId="1" xfId="0" applyNumberFormat="1" applyFont="1" applyBorder="1"/>
    <xf numFmtId="0" fontId="13" fillId="0" borderId="0" xfId="0" applyFont="1"/>
    <xf numFmtId="0" fontId="14" fillId="0" borderId="0" xfId="0" applyFont="1"/>
    <xf numFmtId="0" fontId="15"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xf>
    <xf numFmtId="0" fontId="6" fillId="3" borderId="0" xfId="0" applyFont="1" applyFill="1" applyAlignment="1">
      <alignment horizontal="center"/>
    </xf>
    <xf numFmtId="0" fontId="11" fillId="3" borderId="0" xfId="0" applyFont="1" applyFill="1" applyAlignment="1">
      <alignment horizontal="center"/>
    </xf>
    <xf numFmtId="0" fontId="9" fillId="0" borderId="0" xfId="0" applyFont="1" applyAlignment="1">
      <alignment horizontal="left" vertical="center"/>
    </xf>
    <xf numFmtId="0" fontId="6" fillId="0" borderId="0" xfId="0" applyFont="1"/>
    <xf numFmtId="0" fontId="16" fillId="0" borderId="0" xfId="0" applyFont="1" applyAlignment="1">
      <alignment horizontal="left" vertical="center"/>
    </xf>
    <xf numFmtId="0" fontId="11" fillId="0" borderId="1" xfId="0" applyFont="1" applyBorder="1" applyAlignment="1">
      <alignment vertical="center"/>
    </xf>
    <xf numFmtId="0" fontId="17"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165" fontId="3" fillId="0" borderId="29" xfId="0" applyNumberFormat="1"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165" fontId="3" fillId="0" borderId="14" xfId="0" applyNumberFormat="1" applyFont="1" applyBorder="1" applyAlignment="1">
      <alignment vertical="center" wrapText="1"/>
    </xf>
    <xf numFmtId="0" fontId="3" fillId="0" borderId="16" xfId="0" applyFont="1" applyBorder="1" applyAlignment="1">
      <alignment horizontal="center" vertical="center" wrapText="1"/>
    </xf>
    <xf numFmtId="0" fontId="3" fillId="0" borderId="35" xfId="0" applyFont="1" applyBorder="1" applyAlignment="1">
      <alignment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32" xfId="0" applyFont="1" applyBorder="1" applyAlignment="1">
      <alignment vertical="center" wrapText="1"/>
    </xf>
    <xf numFmtId="0" fontId="19" fillId="0" borderId="16" xfId="0" applyFont="1" applyBorder="1" applyAlignment="1">
      <alignment vertical="center" wrapText="1"/>
    </xf>
    <xf numFmtId="0" fontId="19" fillId="0" borderId="37" xfId="0" applyFont="1" applyBorder="1" applyAlignment="1">
      <alignment vertical="center" wrapText="1"/>
    </xf>
    <xf numFmtId="0" fontId="19" fillId="0" borderId="39"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19" fillId="0" borderId="36"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0" xfId="0" applyFont="1" applyBorder="1" applyAlignment="1">
      <alignment horizontal="center" vertical="center" wrapText="1"/>
    </xf>
    <xf numFmtId="0" fontId="3" fillId="0" borderId="35" xfId="0" applyFont="1" applyBorder="1" applyAlignment="1">
      <alignment horizontal="center" vertical="center" wrapText="1"/>
    </xf>
    <xf numFmtId="165" fontId="3" fillId="0" borderId="35" xfId="0" applyNumberFormat="1"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horizontal="center" vertical="center" wrapText="1"/>
    </xf>
    <xf numFmtId="165" fontId="3" fillId="0" borderId="49" xfId="0" applyNumberFormat="1" applyFont="1" applyBorder="1" applyAlignment="1">
      <alignment vertical="center" wrapText="1"/>
    </xf>
    <xf numFmtId="0" fontId="3" fillId="0" borderId="50" xfId="0" applyFont="1" applyBorder="1" applyAlignment="1">
      <alignment vertical="center" wrapText="1"/>
    </xf>
    <xf numFmtId="0" fontId="2" fillId="0" borderId="52" xfId="0" applyFont="1" applyBorder="1" applyAlignment="1">
      <alignment horizontal="center" vertical="center" wrapText="1"/>
    </xf>
    <xf numFmtId="0" fontId="3" fillId="0" borderId="51" xfId="0" applyFont="1" applyBorder="1" applyAlignment="1">
      <alignment vertical="center" wrapText="1"/>
    </xf>
    <xf numFmtId="0" fontId="3" fillId="0" borderId="51" xfId="0" applyFont="1" applyBorder="1" applyAlignment="1">
      <alignment horizontal="center" vertical="center" wrapText="1"/>
    </xf>
    <xf numFmtId="165" fontId="3" fillId="0" borderId="51" xfId="0" applyNumberFormat="1" applyFont="1" applyBorder="1" applyAlignment="1">
      <alignment vertical="center" wrapText="1"/>
    </xf>
    <xf numFmtId="0" fontId="12" fillId="0" borderId="1" xfId="0" applyFont="1" applyBorder="1" applyAlignment="1">
      <alignment horizontal="center" vertical="center"/>
    </xf>
    <xf numFmtId="165" fontId="11" fillId="0" borderId="1" xfId="1" applyNumberFormat="1" applyFont="1" applyBorder="1" applyAlignment="1">
      <alignment vertical="center"/>
    </xf>
    <xf numFmtId="9" fontId="11" fillId="0" borderId="1" xfId="3" applyFont="1" applyBorder="1" applyAlignment="1">
      <alignment horizontal="center" vertical="center"/>
    </xf>
    <xf numFmtId="165" fontId="11" fillId="0" borderId="1" xfId="0" applyNumberFormat="1"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vertical="center" wrapText="1"/>
    </xf>
    <xf numFmtId="0" fontId="3" fillId="0" borderId="56" xfId="0" applyFont="1" applyBorder="1" applyAlignment="1">
      <alignment vertical="center" wrapText="1"/>
    </xf>
    <xf numFmtId="0" fontId="3" fillId="0" borderId="56" xfId="0" applyFont="1" applyBorder="1" applyAlignment="1">
      <alignment horizontal="center" vertical="center" wrapText="1"/>
    </xf>
    <xf numFmtId="0" fontId="3" fillId="0" borderId="58" xfId="0" applyFont="1" applyBorder="1" applyAlignment="1">
      <alignment vertical="center" wrapText="1"/>
    </xf>
    <xf numFmtId="0" fontId="3" fillId="0" borderId="61" xfId="0" applyFont="1" applyBorder="1" applyAlignment="1">
      <alignment horizontal="center" vertical="center" wrapText="1"/>
    </xf>
    <xf numFmtId="165" fontId="3" fillId="0" borderId="61" xfId="0" applyNumberFormat="1" applyFont="1" applyBorder="1" applyAlignment="1">
      <alignment vertical="center" wrapText="1"/>
    </xf>
    <xf numFmtId="0" fontId="3" fillId="0" borderId="62" xfId="0" applyFont="1" applyBorder="1" applyAlignment="1">
      <alignment vertical="center" wrapText="1"/>
    </xf>
    <xf numFmtId="0" fontId="3" fillId="0" borderId="57" xfId="0" applyFont="1" applyBorder="1" applyAlignment="1">
      <alignment vertical="center" wrapText="1"/>
    </xf>
    <xf numFmtId="0" fontId="3" fillId="0" borderId="55" xfId="0" applyFont="1" applyBorder="1" applyAlignment="1">
      <alignment vertical="center" wrapText="1"/>
    </xf>
    <xf numFmtId="0" fontId="5" fillId="2" borderId="0" xfId="0" applyFont="1" applyFill="1" applyAlignment="1">
      <alignment horizontal="center" vertical="center" wrapText="1"/>
    </xf>
    <xf numFmtId="9" fontId="5" fillId="4" borderId="1" xfId="3" applyFont="1" applyFill="1" applyBorder="1" applyAlignment="1">
      <alignment horizontal="center" vertical="center" wrapText="1"/>
    </xf>
    <xf numFmtId="0" fontId="23" fillId="0" borderId="37" xfId="0" applyFont="1" applyBorder="1" applyAlignment="1">
      <alignment vertical="center" wrapText="1"/>
    </xf>
    <xf numFmtId="0" fontId="3" fillId="0" borderId="64" xfId="0" applyFont="1" applyBorder="1" applyAlignment="1">
      <alignment horizontal="center" vertical="center" wrapText="1"/>
    </xf>
    <xf numFmtId="0" fontId="2" fillId="0" borderId="1" xfId="0" applyFont="1" applyBorder="1" applyAlignment="1">
      <alignment vertical="center"/>
    </xf>
    <xf numFmtId="0" fontId="3" fillId="0" borderId="1" xfId="0" applyFont="1" applyBorder="1" applyAlignment="1">
      <alignment vertical="center"/>
    </xf>
    <xf numFmtId="43" fontId="3" fillId="0" borderId="1" xfId="1"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6" fontId="3" fillId="0" borderId="18" xfId="0" applyNumberFormat="1" applyFont="1" applyBorder="1" applyAlignment="1">
      <alignment horizontal="center" vertical="center" wrapText="1"/>
    </xf>
    <xf numFmtId="16" fontId="3" fillId="0" borderId="19" xfId="0" applyNumberFormat="1" applyFont="1" applyBorder="1" applyAlignment="1">
      <alignment horizontal="center" vertical="center" wrapText="1"/>
    </xf>
    <xf numFmtId="16" fontId="3" fillId="0" borderId="20" xfId="0" applyNumberFormat="1" applyFont="1" applyBorder="1" applyAlignment="1">
      <alignment horizontal="center" vertical="center" wrapText="1"/>
    </xf>
    <xf numFmtId="16" fontId="3" fillId="0" borderId="30" xfId="0" applyNumberFormat="1" applyFont="1" applyBorder="1" applyAlignment="1">
      <alignment horizontal="center" vertical="center" wrapText="1"/>
    </xf>
    <xf numFmtId="16" fontId="3" fillId="0" borderId="64" xfId="0" applyNumberFormat="1" applyFont="1" applyBorder="1" applyAlignment="1">
      <alignment horizontal="center" vertical="center" wrapText="1"/>
    </xf>
    <xf numFmtId="0" fontId="3" fillId="0" borderId="30" xfId="0" applyFont="1" applyBorder="1" applyAlignment="1">
      <alignment horizontal="center" vertical="center" wrapText="1"/>
    </xf>
    <xf numFmtId="16" fontId="3" fillId="0" borderId="65" xfId="0" applyNumberFormat="1" applyFont="1" applyBorder="1" applyAlignment="1">
      <alignment horizontal="center" vertical="center" wrapText="1"/>
    </xf>
    <xf numFmtId="16" fontId="3" fillId="0" borderId="66"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1" xfId="0" applyNumberFormat="1" applyFont="1" applyBorder="1" applyAlignment="1">
      <alignment vertical="center"/>
    </xf>
    <xf numFmtId="165" fontId="11" fillId="0" borderId="0" xfId="0" applyNumberFormat="1" applyFont="1"/>
    <xf numFmtId="0" fontId="25" fillId="0" borderId="37" xfId="0" applyFont="1" applyBorder="1" applyAlignment="1">
      <alignment vertical="center" wrapText="1"/>
    </xf>
    <xf numFmtId="164" fontId="11" fillId="0" borderId="0" xfId="0" applyNumberFormat="1" applyFont="1"/>
    <xf numFmtId="0" fontId="5" fillId="2" borderId="67" xfId="0" applyFont="1" applyFill="1" applyBorder="1" applyAlignment="1">
      <alignment horizontal="center" vertical="center" wrapText="1"/>
    </xf>
    <xf numFmtId="0" fontId="3" fillId="0" borderId="16" xfId="0" applyFont="1" applyBorder="1" applyAlignment="1">
      <alignment horizontal="left" vertical="center" wrapText="1"/>
    </xf>
    <xf numFmtId="0" fontId="22" fillId="0" borderId="1" xfId="0" applyFont="1" applyBorder="1" applyAlignment="1">
      <alignment vertical="center" wrapText="1"/>
    </xf>
    <xf numFmtId="165" fontId="11" fillId="0" borderId="16" xfId="0" applyNumberFormat="1" applyFont="1" applyBorder="1" applyAlignment="1">
      <alignment vertical="center" wrapText="1"/>
    </xf>
    <xf numFmtId="0" fontId="10" fillId="0" borderId="0" xfId="0" applyFont="1" applyAlignment="1">
      <alignment horizontal="center"/>
    </xf>
    <xf numFmtId="165" fontId="11" fillId="0" borderId="68" xfId="0" applyNumberFormat="1" applyFont="1" applyBorder="1" applyAlignment="1">
      <alignment vertical="center" wrapText="1"/>
    </xf>
    <xf numFmtId="0" fontId="3" fillId="0" borderId="64" xfId="0" applyFont="1" applyBorder="1" applyAlignment="1">
      <alignment vertical="center" wrapText="1"/>
    </xf>
    <xf numFmtId="43" fontId="11" fillId="0" borderId="18" xfId="0" applyNumberFormat="1" applyFont="1" applyBorder="1" applyAlignment="1">
      <alignment horizontal="center" vertical="center" wrapText="1"/>
    </xf>
    <xf numFmtId="0" fontId="19" fillId="0" borderId="1" xfId="0" applyFont="1" applyBorder="1" applyAlignment="1">
      <alignment horizontal="center" vertical="center"/>
    </xf>
    <xf numFmtId="0" fontId="3" fillId="0" borderId="69" xfId="0" applyFont="1" applyBorder="1" applyAlignment="1">
      <alignment vertical="center" wrapText="1"/>
    </xf>
    <xf numFmtId="0" fontId="3" fillId="0" borderId="70" xfId="0" applyFont="1" applyBorder="1" applyAlignment="1">
      <alignment vertical="center"/>
    </xf>
    <xf numFmtId="0" fontId="3" fillId="0" borderId="70" xfId="0" applyFont="1" applyBorder="1" applyAlignment="1">
      <alignment vertical="center" wrapText="1"/>
    </xf>
    <xf numFmtId="0" fontId="3" fillId="0" borderId="65" xfId="0" applyFont="1" applyBorder="1" applyAlignment="1">
      <alignment vertical="center" wrapText="1"/>
    </xf>
    <xf numFmtId="16" fontId="3" fillId="0" borderId="71"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165" fontId="11" fillId="0" borderId="18" xfId="0" applyNumberFormat="1" applyFont="1" applyBorder="1" applyAlignment="1">
      <alignment horizontal="center" vertical="center"/>
    </xf>
    <xf numFmtId="165" fontId="11" fillId="0" borderId="68"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2" fillId="0" borderId="44" xfId="0" applyFont="1" applyBorder="1" applyAlignment="1">
      <alignment horizontal="center" vertical="center" wrapText="1"/>
    </xf>
    <xf numFmtId="0" fontId="6" fillId="0" borderId="1"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4" borderId="1" xfId="0" applyFont="1" applyFill="1" applyBorder="1" applyAlignment="1">
      <alignment horizontal="left"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1" xfId="0" applyFont="1" applyBorder="1" applyAlignment="1">
      <alignment horizontal="left" vertical="center"/>
    </xf>
    <xf numFmtId="0" fontId="2"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cellXfs>
  <cellStyles count="4">
    <cellStyle name="Comma" xfId="1" builtinId="3"/>
    <cellStyle name="Normal" xfId="0" builtinId="0"/>
    <cellStyle name="Normal 2" xfId="2" xr:uid="{3B63C968-567E-42C0-8ECB-CFFFF7EFDF3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1155-19F5-4A74-9D64-6BA2773C245E}">
  <sheetPr>
    <tabColor rgb="FFFF0000"/>
  </sheetPr>
  <dimension ref="C1:J32"/>
  <sheetViews>
    <sheetView showGridLines="0" topLeftCell="A4" zoomScaleNormal="100" workbookViewId="0">
      <selection activeCell="I15" sqref="I15"/>
    </sheetView>
  </sheetViews>
  <sheetFormatPr defaultRowHeight="12.75" x14ac:dyDescent="0.2"/>
  <cols>
    <col min="1" max="2" width="3.7109375" style="40" customWidth="1"/>
    <col min="3" max="3" width="14" style="40" customWidth="1"/>
    <col min="4" max="4" width="37.42578125" style="40" customWidth="1"/>
    <col min="5" max="5" width="20.7109375" style="40" customWidth="1"/>
    <col min="6" max="6" width="23.28515625" style="40" customWidth="1"/>
    <col min="7" max="7" width="18.85546875" style="40" customWidth="1"/>
    <col min="8" max="8" width="15.5703125" style="40" customWidth="1"/>
    <col min="9" max="9" width="17.28515625" style="40" customWidth="1"/>
    <col min="10" max="10" width="31.7109375" style="40" customWidth="1"/>
    <col min="11" max="16384" width="9.140625" style="40"/>
  </cols>
  <sheetData>
    <row r="1" spans="3:10" ht="23.25" x14ac:dyDescent="0.35">
      <c r="C1" s="46" t="s">
        <v>0</v>
      </c>
      <c r="D1" s="42"/>
      <c r="E1" s="42"/>
      <c r="F1" s="42"/>
      <c r="G1" s="42"/>
      <c r="H1" s="42"/>
      <c r="I1" s="42"/>
      <c r="J1" s="56" t="s">
        <v>1</v>
      </c>
    </row>
    <row r="2" spans="3:10" ht="21" x14ac:dyDescent="0.35">
      <c r="C2" s="45" t="s">
        <v>2</v>
      </c>
      <c r="D2" s="42"/>
      <c r="E2" s="42"/>
      <c r="F2" s="42"/>
      <c r="G2" s="42"/>
      <c r="H2" s="42"/>
      <c r="I2" s="42"/>
      <c r="J2" s="42"/>
    </row>
    <row r="3" spans="3:10" ht="15.75" x14ac:dyDescent="0.25">
      <c r="C3" s="42"/>
      <c r="D3" s="42"/>
      <c r="E3" s="42"/>
      <c r="F3" s="42"/>
      <c r="G3" s="42"/>
      <c r="H3" s="42"/>
      <c r="I3" s="42"/>
      <c r="J3" s="42"/>
    </row>
    <row r="4" spans="3:10" s="41" customFormat="1" ht="75" x14ac:dyDescent="0.2">
      <c r="C4" s="48" t="s">
        <v>3</v>
      </c>
      <c r="D4" s="49" t="s">
        <v>4</v>
      </c>
      <c r="E4" s="48" t="s">
        <v>302</v>
      </c>
      <c r="F4" s="48" t="s">
        <v>303</v>
      </c>
      <c r="G4" s="48" t="s">
        <v>5</v>
      </c>
      <c r="H4" s="48" t="s">
        <v>6</v>
      </c>
      <c r="I4" s="48" t="s">
        <v>297</v>
      </c>
      <c r="J4" s="48" t="s">
        <v>7</v>
      </c>
    </row>
    <row r="5" spans="3:10" s="41" customFormat="1" ht="18.75" x14ac:dyDescent="0.2">
      <c r="C5" s="127" t="s">
        <v>290</v>
      </c>
      <c r="D5" s="127"/>
      <c r="E5" s="104" t="s">
        <v>8</v>
      </c>
      <c r="F5" s="104" t="s">
        <v>9</v>
      </c>
      <c r="G5" s="104" t="s">
        <v>10</v>
      </c>
      <c r="H5" s="104" t="s">
        <v>11</v>
      </c>
      <c r="I5" s="104" t="s">
        <v>20</v>
      </c>
      <c r="J5" s="104"/>
    </row>
    <row r="6" spans="3:10" ht="15.75" x14ac:dyDescent="0.25">
      <c r="C6" s="42"/>
      <c r="D6" s="42"/>
      <c r="E6" s="50" t="s">
        <v>12</v>
      </c>
      <c r="F6" s="50" t="s">
        <v>12</v>
      </c>
      <c r="G6" s="51" t="s">
        <v>13</v>
      </c>
      <c r="H6" s="50" t="s">
        <v>12</v>
      </c>
      <c r="I6" s="50" t="s">
        <v>12</v>
      </c>
      <c r="J6" s="42"/>
    </row>
    <row r="7" spans="3:10" ht="26.25" customHeight="1" x14ac:dyDescent="0.2">
      <c r="C7" s="90" t="s">
        <v>8</v>
      </c>
      <c r="D7" s="55" t="s">
        <v>14</v>
      </c>
      <c r="E7" s="91">
        <f>'Category A'!D28</f>
        <v>47442744</v>
      </c>
      <c r="F7" s="91">
        <f>'Category A'!D29</f>
        <v>0</v>
      </c>
      <c r="G7" s="92">
        <f>'Category A'!D30</f>
        <v>0</v>
      </c>
      <c r="H7" s="91">
        <f>(E7*G7)</f>
        <v>0</v>
      </c>
      <c r="I7" s="91">
        <f>'Category A'!D32</f>
        <v>47442744</v>
      </c>
      <c r="J7" s="135" t="s">
        <v>305</v>
      </c>
    </row>
    <row r="8" spans="3:10" ht="26.25" customHeight="1" x14ac:dyDescent="0.2">
      <c r="C8" s="90" t="s">
        <v>9</v>
      </c>
      <c r="D8" s="55" t="s">
        <v>15</v>
      </c>
      <c r="E8" s="93">
        <f>'Category B'!D15</f>
        <v>42378540</v>
      </c>
      <c r="F8" s="93">
        <f>'Category B'!D16</f>
        <v>0</v>
      </c>
      <c r="G8" s="92">
        <f>'Category B'!D17</f>
        <v>0</v>
      </c>
      <c r="H8" s="91">
        <f t="shared" ref="H8:H14" si="0">(E8*G8)</f>
        <v>0</v>
      </c>
      <c r="I8" s="91">
        <f>'Category B'!D19</f>
        <v>42378540</v>
      </c>
      <c r="J8" s="135" t="s">
        <v>306</v>
      </c>
    </row>
    <row r="9" spans="3:10" ht="26.25" customHeight="1" x14ac:dyDescent="0.2">
      <c r="C9" s="90" t="s">
        <v>10</v>
      </c>
      <c r="D9" s="55" t="s">
        <v>17</v>
      </c>
      <c r="E9" s="93">
        <f>'Category C'!D13</f>
        <v>18166320</v>
      </c>
      <c r="F9" s="93">
        <f>'Category C'!D14</f>
        <v>0</v>
      </c>
      <c r="G9" s="92">
        <f>'Category C'!D15</f>
        <v>0</v>
      </c>
      <c r="H9" s="91">
        <f t="shared" si="0"/>
        <v>0</v>
      </c>
      <c r="I9" s="93">
        <f>'Category C'!D17</f>
        <v>18166320</v>
      </c>
      <c r="J9" s="135" t="s">
        <v>16</v>
      </c>
    </row>
    <row r="10" spans="3:10" ht="26.25" customHeight="1" x14ac:dyDescent="0.2">
      <c r="C10" s="90" t="s">
        <v>11</v>
      </c>
      <c r="D10" s="55" t="s">
        <v>18</v>
      </c>
      <c r="E10" s="93">
        <f>'Category D'!$D$11</f>
        <v>18234360</v>
      </c>
      <c r="F10" s="93">
        <f>'Category D'!D12</f>
        <v>0</v>
      </c>
      <c r="G10" s="92">
        <f>'Category D'!D13</f>
        <v>0</v>
      </c>
      <c r="H10" s="91">
        <f t="shared" si="0"/>
        <v>0</v>
      </c>
      <c r="I10" s="93">
        <f>'Category D'!D15</f>
        <v>18234360</v>
      </c>
      <c r="J10" s="135" t="s">
        <v>19</v>
      </c>
    </row>
    <row r="11" spans="3:10" ht="26.25" customHeight="1" x14ac:dyDescent="0.2">
      <c r="C11" s="90" t="s">
        <v>20</v>
      </c>
      <c r="D11" s="55" t="s">
        <v>21</v>
      </c>
      <c r="E11" s="93">
        <f>'Category E'!D13</f>
        <v>11561364</v>
      </c>
      <c r="F11" s="93">
        <f>'Category E'!D14</f>
        <v>0</v>
      </c>
      <c r="G11" s="92">
        <f>'Category E'!D15</f>
        <v>0</v>
      </c>
      <c r="H11" s="91">
        <f t="shared" si="0"/>
        <v>0</v>
      </c>
      <c r="I11" s="93">
        <f>'Category E'!D17</f>
        <v>11561364</v>
      </c>
      <c r="J11" s="135" t="s">
        <v>24</v>
      </c>
    </row>
    <row r="12" spans="3:10" ht="26.25" customHeight="1" x14ac:dyDescent="0.2">
      <c r="C12" s="90" t="s">
        <v>22</v>
      </c>
      <c r="D12" s="55" t="s">
        <v>23</v>
      </c>
      <c r="E12" s="93">
        <f>'Category F'!D19</f>
        <v>18655356</v>
      </c>
      <c r="F12" s="93">
        <f>'Category F'!D20</f>
        <v>0</v>
      </c>
      <c r="G12" s="92">
        <f>'Category F'!D21</f>
        <v>0</v>
      </c>
      <c r="H12" s="91">
        <f t="shared" si="0"/>
        <v>0</v>
      </c>
      <c r="I12" s="93">
        <f>'Category F'!D23</f>
        <v>18655356</v>
      </c>
      <c r="J12" s="135" t="s">
        <v>29</v>
      </c>
    </row>
    <row r="13" spans="3:10" ht="26.25" customHeight="1" x14ac:dyDescent="0.2">
      <c r="C13" s="90" t="s">
        <v>25</v>
      </c>
      <c r="D13" s="55" t="s">
        <v>26</v>
      </c>
      <c r="E13" s="93">
        <f>'Category G'!D9</f>
        <v>67514628</v>
      </c>
      <c r="F13" s="93">
        <f>'Category G'!D10</f>
        <v>0</v>
      </c>
      <c r="G13" s="92">
        <f>'Category G'!D11</f>
        <v>0</v>
      </c>
      <c r="H13" s="91">
        <f t="shared" si="0"/>
        <v>0</v>
      </c>
      <c r="I13" s="93">
        <f>'Category G'!D13</f>
        <v>67514628</v>
      </c>
      <c r="J13" s="135" t="s">
        <v>307</v>
      </c>
    </row>
    <row r="14" spans="3:10" ht="26.25" customHeight="1" x14ac:dyDescent="0.2">
      <c r="C14" s="90" t="s">
        <v>27</v>
      </c>
      <c r="D14" s="55" t="s">
        <v>28</v>
      </c>
      <c r="E14" s="93">
        <f>'Category H'!D19</f>
        <v>29622744</v>
      </c>
      <c r="F14" s="93">
        <f>'Category H'!D20</f>
        <v>0</v>
      </c>
      <c r="G14" s="92">
        <f>'Category H'!D21</f>
        <v>0</v>
      </c>
      <c r="H14" s="91">
        <f t="shared" si="0"/>
        <v>0</v>
      </c>
      <c r="I14" s="93">
        <f>'Category H'!D23</f>
        <v>29622744</v>
      </c>
      <c r="J14" s="135" t="s">
        <v>308</v>
      </c>
    </row>
    <row r="15" spans="3:10" ht="15.75" x14ac:dyDescent="0.25">
      <c r="C15" s="42"/>
      <c r="D15" s="43" t="s">
        <v>30</v>
      </c>
      <c r="E15" s="44">
        <f>SUM(E7:E14)</f>
        <v>253576056</v>
      </c>
      <c r="F15" s="44">
        <f>SUM(F7:F14)</f>
        <v>0</v>
      </c>
      <c r="G15" s="42"/>
      <c r="H15" s="44">
        <f>SUM(H7:H14)</f>
        <v>0</v>
      </c>
      <c r="I15" s="44">
        <f>SUM(I7:I14)</f>
        <v>253576056</v>
      </c>
      <c r="J15" s="124"/>
    </row>
    <row r="16" spans="3:10" ht="15.75" x14ac:dyDescent="0.25">
      <c r="C16" s="42"/>
      <c r="D16" s="42"/>
      <c r="E16" s="42"/>
      <c r="F16" s="42"/>
      <c r="G16" s="42"/>
      <c r="H16" s="42"/>
      <c r="I16" s="42"/>
      <c r="J16" s="124"/>
    </row>
    <row r="17" spans="3:10" ht="15.75" x14ac:dyDescent="0.25">
      <c r="C17" s="53" t="s">
        <v>31</v>
      </c>
      <c r="D17" s="42"/>
      <c r="E17" s="42"/>
      <c r="F17" s="42"/>
      <c r="G17" s="42"/>
      <c r="H17" s="126"/>
      <c r="I17" s="42"/>
      <c r="J17" s="124"/>
    </row>
    <row r="18" spans="3:10" x14ac:dyDescent="0.2">
      <c r="C18" s="40" t="s">
        <v>304</v>
      </c>
    </row>
    <row r="20" spans="3:10" x14ac:dyDescent="0.2">
      <c r="E20" s="131" t="s">
        <v>298</v>
      </c>
      <c r="F20" s="131" t="s">
        <v>295</v>
      </c>
      <c r="G20" s="131" t="s">
        <v>293</v>
      </c>
      <c r="J20" s="40" t="s">
        <v>296</v>
      </c>
    </row>
    <row r="21" spans="3:10" ht="75" customHeight="1" x14ac:dyDescent="0.2">
      <c r="D21" s="129" t="s">
        <v>294</v>
      </c>
      <c r="E21" s="130">
        <f>H15</f>
        <v>0</v>
      </c>
      <c r="F21" s="132">
        <f>E21*15%</f>
        <v>0</v>
      </c>
      <c r="G21" s="134">
        <f>E21+F21</f>
        <v>0</v>
      </c>
      <c r="H21" s="145">
        <f>G21*2%</f>
        <v>0</v>
      </c>
      <c r="I21" s="146"/>
      <c r="J21" s="147"/>
    </row>
    <row r="27" spans="3:10" ht="15" x14ac:dyDescent="0.2">
      <c r="D27" s="54" t="s">
        <v>32</v>
      </c>
      <c r="E27" s="11"/>
      <c r="F27" s="11"/>
      <c r="G27" s="4"/>
    </row>
    <row r="28" spans="3:10" ht="15" x14ac:dyDescent="0.2">
      <c r="D28" s="9" t="s">
        <v>33</v>
      </c>
      <c r="E28" s="11"/>
      <c r="F28" s="11"/>
      <c r="G28" s="4"/>
    </row>
    <row r="29" spans="3:10" ht="29.25" customHeight="1" x14ac:dyDescent="0.2">
      <c r="D29" s="143" t="s">
        <v>34</v>
      </c>
      <c r="E29" s="144"/>
      <c r="F29" s="128"/>
      <c r="G29" s="1" t="s">
        <v>35</v>
      </c>
    </row>
    <row r="30" spans="3:10" ht="27" customHeight="1" x14ac:dyDescent="0.2">
      <c r="D30" s="141"/>
      <c r="E30" s="142"/>
      <c r="F30" s="63"/>
      <c r="G30" s="6"/>
    </row>
    <row r="31" spans="3:10" ht="27" customHeight="1" x14ac:dyDescent="0.2">
      <c r="D31" s="141"/>
      <c r="E31" s="142"/>
      <c r="F31" s="63"/>
      <c r="G31" s="6"/>
    </row>
    <row r="32" spans="3:10" ht="27" customHeight="1" x14ac:dyDescent="0.2">
      <c r="D32" s="141"/>
      <c r="E32" s="142"/>
      <c r="F32" s="63"/>
      <c r="G32" s="6"/>
    </row>
  </sheetData>
  <mergeCells count="5">
    <mergeCell ref="D32:E32"/>
    <mergeCell ref="D29:E29"/>
    <mergeCell ref="D30:E30"/>
    <mergeCell ref="D31:E31"/>
    <mergeCell ref="H21:J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199C-6411-422D-8E47-6ABF5FCF4F92}">
  <sheetPr>
    <tabColor rgb="FFFFC000"/>
    <pageSetUpPr fitToPage="1"/>
  </sheetPr>
  <dimension ref="A1:K41"/>
  <sheetViews>
    <sheetView showGridLines="0" tabSelected="1" zoomScaleNormal="100" workbookViewId="0">
      <selection activeCell="D29" sqref="D29"/>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2.5703125" style="5" customWidth="1"/>
    <col min="8" max="8" width="19.85546875"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37</v>
      </c>
    </row>
    <row r="3" spans="1:11" s="14" customFormat="1" ht="45.75" customHeight="1" x14ac:dyDescent="0.2">
      <c r="A3" s="94" t="s">
        <v>37</v>
      </c>
      <c r="B3" s="95" t="s">
        <v>38</v>
      </c>
      <c r="C3" s="79" t="s">
        <v>39</v>
      </c>
      <c r="D3" s="148" t="s">
        <v>40</v>
      </c>
      <c r="E3" s="148"/>
      <c r="F3" s="79" t="s">
        <v>41</v>
      </c>
      <c r="G3" s="80" t="s">
        <v>301</v>
      </c>
      <c r="H3" s="80" t="s">
        <v>42</v>
      </c>
      <c r="I3" s="111" t="s">
        <v>43</v>
      </c>
      <c r="J3" s="108" t="s">
        <v>291</v>
      </c>
      <c r="K3" s="108" t="s">
        <v>30</v>
      </c>
    </row>
    <row r="4" spans="1:11" ht="60" x14ac:dyDescent="0.2">
      <c r="A4" s="153" t="s">
        <v>14</v>
      </c>
      <c r="B4" s="64" t="s">
        <v>44</v>
      </c>
      <c r="C4" s="76">
        <v>4</v>
      </c>
      <c r="D4" s="77" t="s">
        <v>45</v>
      </c>
      <c r="E4" s="64" t="s">
        <v>46</v>
      </c>
      <c r="F4" s="64" t="s">
        <v>47</v>
      </c>
      <c r="G4" s="133"/>
      <c r="H4" s="107" t="s">
        <v>48</v>
      </c>
      <c r="I4" s="1" t="s">
        <v>49</v>
      </c>
      <c r="J4" s="121">
        <v>47697</v>
      </c>
      <c r="K4" s="109">
        <f t="shared" ref="K4:K25" si="0">J4*C4</f>
        <v>190788</v>
      </c>
    </row>
    <row r="5" spans="1:11" ht="60" x14ac:dyDescent="0.2">
      <c r="A5" s="154"/>
      <c r="B5" s="64" t="s">
        <v>50</v>
      </c>
      <c r="C5" s="76">
        <v>3</v>
      </c>
      <c r="D5" s="77" t="s">
        <v>51</v>
      </c>
      <c r="E5" s="77" t="s">
        <v>52</v>
      </c>
      <c r="F5" s="64" t="s">
        <v>53</v>
      </c>
      <c r="G5" s="133"/>
      <c r="H5" s="107" t="s">
        <v>48</v>
      </c>
      <c r="I5" s="1" t="s">
        <v>49</v>
      </c>
      <c r="J5" s="121">
        <v>47460</v>
      </c>
      <c r="K5" s="109">
        <f t="shared" si="0"/>
        <v>142380</v>
      </c>
    </row>
    <row r="6" spans="1:11" ht="60" x14ac:dyDescent="0.2">
      <c r="A6" s="154"/>
      <c r="B6" s="64" t="s">
        <v>54</v>
      </c>
      <c r="C6" s="76">
        <v>0</v>
      </c>
      <c r="D6" s="77" t="s">
        <v>51</v>
      </c>
      <c r="E6" s="77" t="s">
        <v>55</v>
      </c>
      <c r="F6" s="64" t="s">
        <v>53</v>
      </c>
      <c r="G6" s="133"/>
      <c r="H6" s="107" t="s">
        <v>48</v>
      </c>
      <c r="I6" s="1" t="s">
        <v>49</v>
      </c>
      <c r="J6" s="121">
        <v>44000</v>
      </c>
      <c r="K6" s="109">
        <f t="shared" si="0"/>
        <v>0</v>
      </c>
    </row>
    <row r="7" spans="1:11" ht="87" customHeight="1" x14ac:dyDescent="0.2">
      <c r="A7" s="154"/>
      <c r="B7" s="64" t="s">
        <v>56</v>
      </c>
      <c r="C7" s="76">
        <v>4</v>
      </c>
      <c r="D7" s="77" t="s">
        <v>51</v>
      </c>
      <c r="E7" s="64" t="s">
        <v>57</v>
      </c>
      <c r="F7" s="64" t="s">
        <v>53</v>
      </c>
      <c r="G7" s="133"/>
      <c r="H7" s="107" t="s">
        <v>48</v>
      </c>
      <c r="I7" s="1" t="s">
        <v>49</v>
      </c>
      <c r="J7" s="121">
        <v>48053</v>
      </c>
      <c r="K7" s="109">
        <f t="shared" si="0"/>
        <v>192212</v>
      </c>
    </row>
    <row r="8" spans="1:11" ht="60" x14ac:dyDescent="0.2">
      <c r="A8" s="154"/>
      <c r="B8" s="64" t="s">
        <v>58</v>
      </c>
      <c r="C8" s="76">
        <v>6</v>
      </c>
      <c r="D8" s="77" t="s">
        <v>59</v>
      </c>
      <c r="E8" s="64" t="s">
        <v>60</v>
      </c>
      <c r="F8" s="64" t="s">
        <v>53</v>
      </c>
      <c r="G8" s="133"/>
      <c r="H8" s="107" t="s">
        <v>48</v>
      </c>
      <c r="I8" s="1" t="s">
        <v>49</v>
      </c>
      <c r="J8" s="121">
        <v>48409</v>
      </c>
      <c r="K8" s="109">
        <f t="shared" si="0"/>
        <v>290454</v>
      </c>
    </row>
    <row r="9" spans="1:11" ht="60" x14ac:dyDescent="0.2">
      <c r="A9" s="154"/>
      <c r="B9" s="64" t="s">
        <v>61</v>
      </c>
      <c r="C9" s="76">
        <v>1</v>
      </c>
      <c r="D9" s="77" t="s">
        <v>51</v>
      </c>
      <c r="E9" s="64" t="s">
        <v>62</v>
      </c>
      <c r="F9" s="64" t="s">
        <v>53</v>
      </c>
      <c r="G9" s="133"/>
      <c r="H9" s="107" t="s">
        <v>48</v>
      </c>
      <c r="I9" s="112" t="s">
        <v>49</v>
      </c>
      <c r="J9" s="121">
        <v>51969</v>
      </c>
      <c r="K9" s="109">
        <f t="shared" si="0"/>
        <v>51969</v>
      </c>
    </row>
    <row r="10" spans="1:11" ht="60" x14ac:dyDescent="0.2">
      <c r="A10" s="154"/>
      <c r="B10" s="64" t="s">
        <v>63</v>
      </c>
      <c r="C10" s="76">
        <v>17</v>
      </c>
      <c r="D10" s="77" t="s">
        <v>51</v>
      </c>
      <c r="E10" s="64" t="s">
        <v>64</v>
      </c>
      <c r="F10" s="64" t="s">
        <v>53</v>
      </c>
      <c r="G10" s="133"/>
      <c r="H10" s="107" t="s">
        <v>48</v>
      </c>
      <c r="I10" s="112" t="s">
        <v>49</v>
      </c>
      <c r="J10" s="121">
        <v>45087</v>
      </c>
      <c r="K10" s="109">
        <f t="shared" si="0"/>
        <v>766479</v>
      </c>
    </row>
    <row r="11" spans="1:11" ht="60" x14ac:dyDescent="0.2">
      <c r="A11" s="154"/>
      <c r="B11" s="64" t="s">
        <v>65</v>
      </c>
      <c r="C11" s="76">
        <v>2</v>
      </c>
      <c r="D11" s="77" t="s">
        <v>51</v>
      </c>
      <c r="E11" s="64" t="s">
        <v>66</v>
      </c>
      <c r="F11" s="64" t="s">
        <v>53</v>
      </c>
      <c r="G11" s="133"/>
      <c r="H11" s="107" t="s">
        <v>48</v>
      </c>
      <c r="I11" s="1" t="s">
        <v>49</v>
      </c>
      <c r="J11" s="121">
        <v>48053</v>
      </c>
      <c r="K11" s="109">
        <f t="shared" si="0"/>
        <v>96106</v>
      </c>
    </row>
    <row r="12" spans="1:11" ht="60" x14ac:dyDescent="0.2">
      <c r="A12" s="154"/>
      <c r="B12" s="64" t="s">
        <v>67</v>
      </c>
      <c r="C12" s="76">
        <v>2</v>
      </c>
      <c r="D12" s="77" t="s">
        <v>68</v>
      </c>
      <c r="E12" s="64" t="s">
        <v>69</v>
      </c>
      <c r="F12" s="64" t="s">
        <v>53</v>
      </c>
      <c r="G12" s="133"/>
      <c r="H12" s="107" t="s">
        <v>48</v>
      </c>
      <c r="I12" s="1" t="s">
        <v>49</v>
      </c>
      <c r="J12" s="121">
        <v>48409</v>
      </c>
      <c r="K12" s="109">
        <f t="shared" si="0"/>
        <v>96818</v>
      </c>
    </row>
    <row r="13" spans="1:11" ht="60" customHeight="1" x14ac:dyDescent="0.2">
      <c r="A13" s="154"/>
      <c r="B13" s="64" t="s">
        <v>70</v>
      </c>
      <c r="C13" s="76">
        <v>26</v>
      </c>
      <c r="D13" s="77" t="s">
        <v>71</v>
      </c>
      <c r="E13" s="64" t="s">
        <v>72</v>
      </c>
      <c r="F13" s="64" t="s">
        <v>53</v>
      </c>
      <c r="G13" s="133"/>
      <c r="H13" s="107" t="s">
        <v>48</v>
      </c>
      <c r="I13" s="1" t="s">
        <v>49</v>
      </c>
      <c r="J13" s="121">
        <v>47460</v>
      </c>
      <c r="K13" s="109">
        <f t="shared" si="0"/>
        <v>1233960</v>
      </c>
    </row>
    <row r="14" spans="1:11" ht="60" customHeight="1" x14ac:dyDescent="0.2">
      <c r="A14" s="154"/>
      <c r="B14" s="64" t="s">
        <v>73</v>
      </c>
      <c r="C14" s="76">
        <v>1</v>
      </c>
      <c r="D14" s="77" t="s">
        <v>74</v>
      </c>
      <c r="E14" s="64" t="s">
        <v>75</v>
      </c>
      <c r="F14" s="64" t="s">
        <v>53</v>
      </c>
      <c r="G14" s="133"/>
      <c r="H14" s="107" t="s">
        <v>48</v>
      </c>
      <c r="I14" s="1" t="s">
        <v>49</v>
      </c>
      <c r="J14" s="121">
        <v>59325</v>
      </c>
      <c r="K14" s="109">
        <f t="shared" si="0"/>
        <v>59325</v>
      </c>
    </row>
    <row r="15" spans="1:11" ht="60" customHeight="1" x14ac:dyDescent="0.2">
      <c r="A15" s="154"/>
      <c r="B15" s="64" t="s">
        <v>76</v>
      </c>
      <c r="C15" s="76">
        <v>2</v>
      </c>
      <c r="D15" s="77" t="s">
        <v>77</v>
      </c>
      <c r="E15" s="64" t="s">
        <v>78</v>
      </c>
      <c r="F15" s="64" t="s">
        <v>53</v>
      </c>
      <c r="G15" s="133"/>
      <c r="H15" s="107" t="s">
        <v>48</v>
      </c>
      <c r="I15" s="1" t="s">
        <v>49</v>
      </c>
      <c r="J15" s="121">
        <v>56952</v>
      </c>
      <c r="K15" s="109">
        <f t="shared" si="0"/>
        <v>113904</v>
      </c>
    </row>
    <row r="16" spans="1:11" ht="60" customHeight="1" x14ac:dyDescent="0.2">
      <c r="A16" s="154"/>
      <c r="B16" s="64" t="s">
        <v>79</v>
      </c>
      <c r="C16" s="76">
        <v>2</v>
      </c>
      <c r="D16" s="77" t="s">
        <v>77</v>
      </c>
      <c r="E16" s="64" t="s">
        <v>80</v>
      </c>
      <c r="F16" s="64" t="s">
        <v>53</v>
      </c>
      <c r="G16" s="133"/>
      <c r="H16" s="107" t="s">
        <v>48</v>
      </c>
      <c r="I16" s="1" t="s">
        <v>49</v>
      </c>
      <c r="J16" s="121">
        <v>53986</v>
      </c>
      <c r="K16" s="109">
        <f t="shared" si="0"/>
        <v>107972</v>
      </c>
    </row>
    <row r="17" spans="1:11" ht="60" customHeight="1" x14ac:dyDescent="0.2">
      <c r="A17" s="154"/>
      <c r="B17" s="64" t="s">
        <v>81</v>
      </c>
      <c r="C17" s="76">
        <v>0</v>
      </c>
      <c r="D17" s="77" t="s">
        <v>82</v>
      </c>
      <c r="E17" s="64" t="s">
        <v>83</v>
      </c>
      <c r="F17" s="64" t="s">
        <v>53</v>
      </c>
      <c r="G17" s="133"/>
      <c r="H17" s="107" t="s">
        <v>48</v>
      </c>
      <c r="I17" s="1" t="s">
        <v>49</v>
      </c>
      <c r="J17" s="122">
        <v>56000</v>
      </c>
      <c r="K17" s="109">
        <f t="shared" si="0"/>
        <v>0</v>
      </c>
    </row>
    <row r="18" spans="1:11" ht="60" customHeight="1" x14ac:dyDescent="0.2">
      <c r="A18" s="154"/>
      <c r="B18" s="64" t="s">
        <v>84</v>
      </c>
      <c r="C18" s="76">
        <v>1</v>
      </c>
      <c r="D18" s="77" t="s">
        <v>85</v>
      </c>
      <c r="E18" s="64" t="s">
        <v>86</v>
      </c>
      <c r="F18" s="64" t="s">
        <v>53</v>
      </c>
      <c r="G18" s="133"/>
      <c r="H18" s="107" t="s">
        <v>48</v>
      </c>
      <c r="I18" s="112" t="s">
        <v>49</v>
      </c>
      <c r="J18" s="121">
        <v>71190</v>
      </c>
      <c r="K18" s="109">
        <f t="shared" si="0"/>
        <v>71190</v>
      </c>
    </row>
    <row r="19" spans="1:11" ht="60" customHeight="1" x14ac:dyDescent="0.2">
      <c r="A19" s="154"/>
      <c r="B19" s="64" t="s">
        <v>87</v>
      </c>
      <c r="C19" s="76">
        <v>1</v>
      </c>
      <c r="D19" s="77" t="s">
        <v>88</v>
      </c>
      <c r="E19" s="64" t="s">
        <v>89</v>
      </c>
      <c r="F19" s="64" t="s">
        <v>53</v>
      </c>
      <c r="G19" s="133"/>
      <c r="H19" s="107" t="s">
        <v>48</v>
      </c>
      <c r="I19" s="112" t="s">
        <v>49</v>
      </c>
      <c r="J19" s="121">
        <v>43901</v>
      </c>
      <c r="K19" s="109">
        <f t="shared" si="0"/>
        <v>43901</v>
      </c>
    </row>
    <row r="20" spans="1:11" ht="60" customHeight="1" x14ac:dyDescent="0.2">
      <c r="A20" s="154"/>
      <c r="B20" s="64" t="s">
        <v>90</v>
      </c>
      <c r="C20" s="76">
        <v>1</v>
      </c>
      <c r="D20" s="77" t="s">
        <v>71</v>
      </c>
      <c r="E20" s="64" t="s">
        <v>91</v>
      </c>
      <c r="F20" s="64" t="s">
        <v>53</v>
      </c>
      <c r="G20" s="133"/>
      <c r="H20" s="107" t="s">
        <v>48</v>
      </c>
      <c r="I20" s="112" t="s">
        <v>49</v>
      </c>
      <c r="J20" s="121">
        <v>49833</v>
      </c>
      <c r="K20" s="109">
        <f t="shared" si="0"/>
        <v>49833</v>
      </c>
    </row>
    <row r="21" spans="1:11" ht="60" customHeight="1" x14ac:dyDescent="0.2">
      <c r="A21" s="154"/>
      <c r="B21" s="64" t="s">
        <v>92</v>
      </c>
      <c r="C21" s="76">
        <v>2</v>
      </c>
      <c r="D21" s="77" t="s">
        <v>71</v>
      </c>
      <c r="E21" s="64" t="s">
        <v>93</v>
      </c>
      <c r="F21" s="64" t="s">
        <v>53</v>
      </c>
      <c r="G21" s="133"/>
      <c r="H21" s="107" t="s">
        <v>48</v>
      </c>
      <c r="I21" s="112" t="s">
        <v>49</v>
      </c>
      <c r="J21" s="121">
        <v>44138</v>
      </c>
      <c r="K21" s="109">
        <f t="shared" si="0"/>
        <v>88276</v>
      </c>
    </row>
    <row r="22" spans="1:11" ht="60" customHeight="1" x14ac:dyDescent="0.2">
      <c r="A22" s="154"/>
      <c r="B22" s="64" t="s">
        <v>94</v>
      </c>
      <c r="C22" s="76">
        <v>3</v>
      </c>
      <c r="D22" s="77" t="s">
        <v>71</v>
      </c>
      <c r="E22" s="64" t="s">
        <v>95</v>
      </c>
      <c r="F22" s="64" t="s">
        <v>53</v>
      </c>
      <c r="G22" s="133"/>
      <c r="H22" s="107" t="s">
        <v>48</v>
      </c>
      <c r="I22" s="112" t="s">
        <v>49</v>
      </c>
      <c r="J22" s="121">
        <v>44430</v>
      </c>
      <c r="K22" s="109">
        <f t="shared" si="0"/>
        <v>133290</v>
      </c>
    </row>
    <row r="23" spans="1:11" ht="60" customHeight="1" x14ac:dyDescent="0.2">
      <c r="A23" s="154"/>
      <c r="B23" s="64" t="s">
        <v>96</v>
      </c>
      <c r="C23" s="76">
        <v>1</v>
      </c>
      <c r="D23" s="77" t="s">
        <v>97</v>
      </c>
      <c r="E23" s="64" t="s">
        <v>98</v>
      </c>
      <c r="F23" s="64" t="s">
        <v>53</v>
      </c>
      <c r="G23" s="133"/>
      <c r="H23" s="107" t="s">
        <v>48</v>
      </c>
      <c r="I23" s="1" t="s">
        <v>49</v>
      </c>
      <c r="J23" s="121">
        <v>46985</v>
      </c>
      <c r="K23" s="109">
        <f t="shared" si="0"/>
        <v>46985</v>
      </c>
    </row>
    <row r="24" spans="1:11" ht="60" customHeight="1" x14ac:dyDescent="0.2">
      <c r="A24" s="154"/>
      <c r="B24" s="64" t="s">
        <v>99</v>
      </c>
      <c r="C24" s="76">
        <v>1</v>
      </c>
      <c r="D24" s="77" t="s">
        <v>77</v>
      </c>
      <c r="E24" s="64" t="s">
        <v>100</v>
      </c>
      <c r="F24" s="64" t="s">
        <v>53</v>
      </c>
      <c r="G24" s="133"/>
      <c r="H24" s="107" t="s">
        <v>48</v>
      </c>
      <c r="I24" s="1" t="s">
        <v>49</v>
      </c>
      <c r="J24" s="121">
        <v>44430</v>
      </c>
      <c r="K24" s="109">
        <f t="shared" si="0"/>
        <v>44430</v>
      </c>
    </row>
    <row r="25" spans="1:11" ht="60" customHeight="1" thickBot="1" x14ac:dyDescent="0.25">
      <c r="A25" s="155"/>
      <c r="B25" s="64" t="s">
        <v>101</v>
      </c>
      <c r="C25" s="76">
        <v>3</v>
      </c>
      <c r="D25" s="77" t="s">
        <v>102</v>
      </c>
      <c r="E25" s="64" t="s">
        <v>103</v>
      </c>
      <c r="F25" s="64" t="s">
        <v>53</v>
      </c>
      <c r="G25" s="136"/>
      <c r="H25" s="107" t="s">
        <v>48</v>
      </c>
      <c r="I25" s="112" t="s">
        <v>49</v>
      </c>
      <c r="J25" s="121">
        <v>44430</v>
      </c>
      <c r="K25" s="109">
        <f t="shared" si="0"/>
        <v>133290</v>
      </c>
    </row>
    <row r="26" spans="1:11" ht="15.75" thickBot="1" x14ac:dyDescent="0.25">
      <c r="A26" s="150" t="s">
        <v>104</v>
      </c>
      <c r="B26" s="151"/>
      <c r="C26" s="7">
        <f>SUM(C4:C25)</f>
        <v>83</v>
      </c>
      <c r="G26" s="138">
        <f>SUM(G4:G25)</f>
        <v>0</v>
      </c>
      <c r="J26" s="109"/>
      <c r="K26" s="110">
        <f>SUM(K4:K25)</f>
        <v>3953562</v>
      </c>
    </row>
    <row r="27" spans="1:11" x14ac:dyDescent="0.2">
      <c r="J27" s="109"/>
      <c r="K27" s="110">
        <f>K26*12</f>
        <v>47442744</v>
      </c>
    </row>
    <row r="28" spans="1:11" ht="36.75" customHeight="1" x14ac:dyDescent="0.2">
      <c r="A28" s="1" t="s">
        <v>105</v>
      </c>
      <c r="B28" s="149" t="s">
        <v>300</v>
      </c>
      <c r="C28" s="149"/>
      <c r="D28" s="29">
        <f>K27</f>
        <v>47442744</v>
      </c>
    </row>
    <row r="29" spans="1:11" ht="36.75" customHeight="1" x14ac:dyDescent="0.2">
      <c r="A29" s="1" t="s">
        <v>106</v>
      </c>
      <c r="B29" s="156" t="s">
        <v>299</v>
      </c>
      <c r="C29" s="156"/>
      <c r="D29" s="29">
        <f>G26</f>
        <v>0</v>
      </c>
    </row>
    <row r="30" spans="1:11" ht="26.25" customHeight="1" x14ac:dyDescent="0.2">
      <c r="A30" s="1" t="s">
        <v>109</v>
      </c>
      <c r="B30" s="152" t="s">
        <v>107</v>
      </c>
      <c r="C30" s="152"/>
      <c r="D30" s="105"/>
      <c r="E30" s="52" t="s">
        <v>108</v>
      </c>
    </row>
    <row r="31" spans="1:11" ht="47.25" customHeight="1" x14ac:dyDescent="0.2">
      <c r="A31" s="1" t="s">
        <v>110</v>
      </c>
      <c r="B31" s="149" t="s">
        <v>310</v>
      </c>
      <c r="C31" s="149"/>
      <c r="D31" s="29">
        <f>(D28*D30)</f>
        <v>0</v>
      </c>
      <c r="E31" s="9"/>
    </row>
    <row r="32" spans="1:11" ht="47.25" customHeight="1" x14ac:dyDescent="0.2">
      <c r="A32" s="1" t="s">
        <v>20</v>
      </c>
      <c r="B32" s="149" t="s">
        <v>311</v>
      </c>
      <c r="C32" s="149"/>
      <c r="D32" s="29">
        <f>D28+D31+D29</f>
        <v>47442744</v>
      </c>
      <c r="E32" s="9"/>
    </row>
    <row r="33" spans="1:5" ht="39" customHeight="1" x14ac:dyDescent="0.2">
      <c r="A33" s="5"/>
      <c r="B33" s="10" t="s">
        <v>312</v>
      </c>
      <c r="C33" s="11"/>
      <c r="E33" s="9"/>
    </row>
    <row r="34" spans="1:5" ht="15.75" x14ac:dyDescent="0.2">
      <c r="A34" s="5"/>
      <c r="B34" s="57" t="s">
        <v>111</v>
      </c>
      <c r="C34" s="58" t="s">
        <v>41</v>
      </c>
      <c r="D34" s="58" t="s">
        <v>112</v>
      </c>
      <c r="E34" s="5"/>
    </row>
    <row r="35" spans="1:5" ht="15.75" x14ac:dyDescent="0.2">
      <c r="A35" s="5"/>
      <c r="B35" s="73" t="s">
        <v>113</v>
      </c>
      <c r="C35" s="68" t="s">
        <v>114</v>
      </c>
      <c r="D35" s="69" t="s">
        <v>115</v>
      </c>
      <c r="E35" s="5"/>
    </row>
    <row r="36" spans="1:5" ht="63" x14ac:dyDescent="0.2">
      <c r="A36" s="5"/>
      <c r="B36" s="73" t="s">
        <v>116</v>
      </c>
      <c r="C36" s="68" t="s">
        <v>117</v>
      </c>
      <c r="D36" s="125" t="s">
        <v>289</v>
      </c>
      <c r="E36" s="5"/>
    </row>
    <row r="37" spans="1:5" ht="47.25" x14ac:dyDescent="0.2">
      <c r="A37" s="5"/>
      <c r="B37" s="73" t="s">
        <v>119</v>
      </c>
      <c r="C37" s="68" t="s">
        <v>120</v>
      </c>
      <c r="D37" s="69" t="s">
        <v>121</v>
      </c>
      <c r="E37" s="5"/>
    </row>
    <row r="38" spans="1:5" ht="31.5" x14ac:dyDescent="0.2">
      <c r="A38" s="5"/>
      <c r="B38" s="73" t="s">
        <v>122</v>
      </c>
      <c r="C38" s="68" t="s">
        <v>123</v>
      </c>
      <c r="D38" s="69" t="s">
        <v>124</v>
      </c>
      <c r="E38" s="5"/>
    </row>
    <row r="39" spans="1:5" ht="31.5" x14ac:dyDescent="0.2">
      <c r="A39" s="5"/>
      <c r="B39" s="73" t="s">
        <v>125</v>
      </c>
      <c r="C39" s="68" t="s">
        <v>126</v>
      </c>
      <c r="D39" s="69" t="s">
        <v>313</v>
      </c>
      <c r="E39" s="5"/>
    </row>
    <row r="40" spans="1:5" ht="29.25" customHeight="1" x14ac:dyDescent="0.2">
      <c r="A40" s="5"/>
      <c r="B40" s="74" t="s">
        <v>128</v>
      </c>
      <c r="C40" s="68" t="s">
        <v>129</v>
      </c>
      <c r="D40" s="70" t="s">
        <v>130</v>
      </c>
      <c r="E40" s="5"/>
    </row>
    <row r="41" spans="1:5" ht="78.75" x14ac:dyDescent="0.2">
      <c r="A41" s="5"/>
      <c r="B41" s="75" t="s">
        <v>131</v>
      </c>
      <c r="C41" s="71" t="s">
        <v>132</v>
      </c>
      <c r="D41" s="72" t="s">
        <v>133</v>
      </c>
      <c r="E41" s="5"/>
    </row>
  </sheetData>
  <mergeCells count="8">
    <mergeCell ref="D3:E3"/>
    <mergeCell ref="B31:C31"/>
    <mergeCell ref="B32:C32"/>
    <mergeCell ref="A26:B26"/>
    <mergeCell ref="B28:C28"/>
    <mergeCell ref="B30:C30"/>
    <mergeCell ref="A4:A25"/>
    <mergeCell ref="B29:C29"/>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0808-E6A7-4F06-BD34-1879985D269A}">
  <sheetPr>
    <tabColor rgb="FFFFFF00"/>
    <pageSetUpPr fitToPage="1"/>
  </sheetPr>
  <dimension ref="A1:K29"/>
  <sheetViews>
    <sheetView showGridLines="0" topLeftCell="A12" workbookViewId="0">
      <selection activeCell="D19" sqref="D19"/>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c r="J1" s="109"/>
      <c r="K1" s="109"/>
    </row>
    <row r="2" spans="1:11" ht="18.75" x14ac:dyDescent="0.2">
      <c r="A2" s="47" t="s">
        <v>134</v>
      </c>
      <c r="J2" s="109"/>
      <c r="K2" s="109"/>
    </row>
    <row r="3" spans="1:11" s="14" customFormat="1" ht="45.75" customHeight="1" x14ac:dyDescent="0.2">
      <c r="A3" s="12" t="s">
        <v>134</v>
      </c>
      <c r="B3" s="67" t="s">
        <v>38</v>
      </c>
      <c r="C3" s="30" t="s">
        <v>39</v>
      </c>
      <c r="D3" s="157" t="s">
        <v>40</v>
      </c>
      <c r="E3" s="157"/>
      <c r="F3" s="30" t="s">
        <v>41</v>
      </c>
      <c r="G3" s="36" t="s">
        <v>301</v>
      </c>
      <c r="H3" s="36" t="s">
        <v>42</v>
      </c>
      <c r="I3" s="111" t="s">
        <v>43</v>
      </c>
      <c r="J3" s="108" t="s">
        <v>291</v>
      </c>
      <c r="K3" s="108" t="s">
        <v>30</v>
      </c>
    </row>
    <row r="4" spans="1:11" ht="120" x14ac:dyDescent="0.2">
      <c r="A4" s="158" t="s">
        <v>15</v>
      </c>
      <c r="B4" s="64" t="s">
        <v>135</v>
      </c>
      <c r="C4" s="63">
        <v>3</v>
      </c>
      <c r="D4" s="4" t="s">
        <v>136</v>
      </c>
      <c r="E4" s="19" t="s">
        <v>275</v>
      </c>
      <c r="F4" s="19" t="s">
        <v>53</v>
      </c>
      <c r="G4" s="19"/>
      <c r="H4" s="113" t="s">
        <v>137</v>
      </c>
      <c r="I4" s="112"/>
      <c r="J4" s="123">
        <v>51020</v>
      </c>
      <c r="K4" s="109">
        <f>J4*C4</f>
        <v>153060</v>
      </c>
    </row>
    <row r="5" spans="1:11" ht="90" x14ac:dyDescent="0.2">
      <c r="A5" s="159"/>
      <c r="B5" s="64" t="s">
        <v>138</v>
      </c>
      <c r="C5" s="63">
        <v>2</v>
      </c>
      <c r="D5" s="8" t="s">
        <v>139</v>
      </c>
      <c r="E5" s="19" t="s">
        <v>276</v>
      </c>
      <c r="F5" s="19" t="s">
        <v>53</v>
      </c>
      <c r="G5" s="19"/>
      <c r="H5" s="113" t="s">
        <v>140</v>
      </c>
      <c r="I5" s="112"/>
      <c r="J5" s="123">
        <v>49833</v>
      </c>
      <c r="K5" s="109">
        <f t="shared" ref="K5:K12" si="0">J5*C5</f>
        <v>99666</v>
      </c>
    </row>
    <row r="6" spans="1:11" ht="90" x14ac:dyDescent="0.2">
      <c r="A6" s="159"/>
      <c r="B6" s="64" t="s">
        <v>141</v>
      </c>
      <c r="C6" s="63">
        <v>47</v>
      </c>
      <c r="D6" s="8" t="s">
        <v>142</v>
      </c>
      <c r="E6" s="19" t="s">
        <v>143</v>
      </c>
      <c r="F6" s="19" t="s">
        <v>53</v>
      </c>
      <c r="G6" s="19"/>
      <c r="H6" s="113" t="s">
        <v>140</v>
      </c>
      <c r="I6" s="112" t="s">
        <v>49</v>
      </c>
      <c r="J6" s="123">
        <v>52799</v>
      </c>
      <c r="K6" s="109">
        <f t="shared" si="0"/>
        <v>2481553</v>
      </c>
    </row>
    <row r="7" spans="1:11" ht="90" x14ac:dyDescent="0.2">
      <c r="A7" s="159"/>
      <c r="B7" s="64" t="s">
        <v>144</v>
      </c>
      <c r="C7" s="65">
        <v>7</v>
      </c>
      <c r="D7" s="17" t="s">
        <v>145</v>
      </c>
      <c r="E7" s="18" t="s">
        <v>277</v>
      </c>
      <c r="F7" s="18" t="s">
        <v>53</v>
      </c>
      <c r="G7" s="18"/>
      <c r="H7" s="114" t="s">
        <v>140</v>
      </c>
      <c r="I7" s="112"/>
      <c r="J7" s="123">
        <v>73500</v>
      </c>
      <c r="K7" s="109">
        <f t="shared" si="0"/>
        <v>514500</v>
      </c>
    </row>
    <row r="8" spans="1:11" ht="90" x14ac:dyDescent="0.2">
      <c r="A8" s="159"/>
      <c r="B8" s="64" t="s">
        <v>146</v>
      </c>
      <c r="C8" s="63">
        <v>1</v>
      </c>
      <c r="D8" s="33" t="s">
        <v>147</v>
      </c>
      <c r="E8" s="6" t="s">
        <v>278</v>
      </c>
      <c r="F8" s="6" t="s">
        <v>53</v>
      </c>
      <c r="G8" s="19"/>
      <c r="H8" s="113" t="s">
        <v>140</v>
      </c>
      <c r="I8" s="112"/>
      <c r="J8" s="123">
        <v>54579</v>
      </c>
      <c r="K8" s="109">
        <f t="shared" si="0"/>
        <v>54579</v>
      </c>
    </row>
    <row r="9" spans="1:11" ht="90" x14ac:dyDescent="0.2">
      <c r="A9" s="159"/>
      <c r="B9" s="64" t="s">
        <v>148</v>
      </c>
      <c r="C9" s="66">
        <v>1</v>
      </c>
      <c r="D9" s="62" t="s">
        <v>147</v>
      </c>
      <c r="E9" s="61" t="s">
        <v>279</v>
      </c>
      <c r="F9" s="61" t="s">
        <v>53</v>
      </c>
      <c r="G9" s="61"/>
      <c r="H9" s="115" t="s">
        <v>140</v>
      </c>
      <c r="I9" s="112" t="s">
        <v>49</v>
      </c>
      <c r="J9" s="123">
        <v>45680</v>
      </c>
      <c r="K9" s="109">
        <f t="shared" si="0"/>
        <v>45680</v>
      </c>
    </row>
    <row r="10" spans="1:11" ht="90" x14ac:dyDescent="0.2">
      <c r="A10" s="159"/>
      <c r="B10" s="64" t="s">
        <v>149</v>
      </c>
      <c r="C10" s="66">
        <v>1</v>
      </c>
      <c r="D10" s="62" t="s">
        <v>147</v>
      </c>
      <c r="E10" s="61" t="s">
        <v>280</v>
      </c>
      <c r="F10" s="61" t="s">
        <v>53</v>
      </c>
      <c r="G10" s="61"/>
      <c r="H10" s="115" t="s">
        <v>140</v>
      </c>
      <c r="I10" s="112" t="s">
        <v>49</v>
      </c>
      <c r="J10" s="123">
        <v>51257</v>
      </c>
      <c r="K10" s="109">
        <f t="shared" si="0"/>
        <v>51257</v>
      </c>
    </row>
    <row r="11" spans="1:11" ht="90" x14ac:dyDescent="0.2">
      <c r="A11" s="159"/>
      <c r="B11" s="98" t="s">
        <v>150</v>
      </c>
      <c r="C11" s="99">
        <v>1</v>
      </c>
      <c r="D11" s="100" t="s">
        <v>151</v>
      </c>
      <c r="E11" s="101" t="s">
        <v>281</v>
      </c>
      <c r="F11" s="60" t="s">
        <v>53</v>
      </c>
      <c r="G11" s="60"/>
      <c r="H11" s="116" t="s">
        <v>140</v>
      </c>
      <c r="I11" s="112"/>
      <c r="J11" s="123">
        <v>52500</v>
      </c>
      <c r="K11" s="109">
        <f t="shared" si="0"/>
        <v>52500</v>
      </c>
    </row>
    <row r="12" spans="1:11" ht="90.75" thickBot="1" x14ac:dyDescent="0.25">
      <c r="A12" s="160"/>
      <c r="B12" s="64" t="s">
        <v>152</v>
      </c>
      <c r="C12" s="76">
        <v>1</v>
      </c>
      <c r="D12" s="77" t="s">
        <v>151</v>
      </c>
      <c r="E12" s="64" t="s">
        <v>153</v>
      </c>
      <c r="F12" s="64" t="s">
        <v>53</v>
      </c>
      <c r="G12" s="136"/>
      <c r="H12" s="117" t="s">
        <v>140</v>
      </c>
      <c r="I12" s="112"/>
      <c r="J12" s="123">
        <v>78750</v>
      </c>
      <c r="K12" s="109">
        <f t="shared" si="0"/>
        <v>78750</v>
      </c>
    </row>
    <row r="13" spans="1:11" ht="15.75" thickBot="1" x14ac:dyDescent="0.25">
      <c r="A13" s="150" t="s">
        <v>104</v>
      </c>
      <c r="B13" s="151"/>
      <c r="C13" s="7">
        <f>SUM(C4:C12)</f>
        <v>64</v>
      </c>
      <c r="G13" s="137">
        <f>SUM(G4:G12)</f>
        <v>0</v>
      </c>
      <c r="J13" s="109"/>
      <c r="K13" s="109">
        <f>SUM(K4:K12)</f>
        <v>3531545</v>
      </c>
    </row>
    <row r="14" spans="1:11" x14ac:dyDescent="0.2">
      <c r="J14" s="109"/>
      <c r="K14" s="110">
        <f>K13*12</f>
        <v>42378540</v>
      </c>
    </row>
    <row r="15" spans="1:11" ht="36.75" customHeight="1" x14ac:dyDescent="0.2">
      <c r="A15" s="1" t="s">
        <v>105</v>
      </c>
      <c r="B15" s="149" t="s">
        <v>154</v>
      </c>
      <c r="C15" s="149"/>
      <c r="D15" s="29">
        <f>K14</f>
        <v>42378540</v>
      </c>
    </row>
    <row r="16" spans="1:11" ht="36.75" customHeight="1" x14ac:dyDescent="0.2">
      <c r="A16" s="1" t="s">
        <v>106</v>
      </c>
      <c r="B16" s="156" t="s">
        <v>299</v>
      </c>
      <c r="C16" s="156"/>
      <c r="D16" s="29">
        <f>G13</f>
        <v>0</v>
      </c>
    </row>
    <row r="17" spans="1:8" ht="26.25" customHeight="1" x14ac:dyDescent="0.2">
      <c r="A17" s="1" t="s">
        <v>109</v>
      </c>
      <c r="B17" s="152" t="s">
        <v>107</v>
      </c>
      <c r="C17" s="152"/>
      <c r="D17" s="105"/>
      <c r="E17" s="52" t="s">
        <v>108</v>
      </c>
    </row>
    <row r="18" spans="1:8" ht="47.25" customHeight="1" x14ac:dyDescent="0.2">
      <c r="A18" s="1" t="s">
        <v>110</v>
      </c>
      <c r="B18" s="149" t="s">
        <v>310</v>
      </c>
      <c r="C18" s="149"/>
      <c r="D18" s="29">
        <f>D15*D17</f>
        <v>0</v>
      </c>
      <c r="E18" s="9"/>
    </row>
    <row r="19" spans="1:8" ht="47.25" customHeight="1" x14ac:dyDescent="0.2">
      <c r="A19" s="1" t="s">
        <v>309</v>
      </c>
      <c r="B19" s="149" t="s">
        <v>311</v>
      </c>
      <c r="C19" s="149"/>
      <c r="D19" s="29">
        <f>D15+D16+D18</f>
        <v>42378540</v>
      </c>
      <c r="E19" s="9"/>
    </row>
    <row r="20" spans="1:8" ht="39" customHeight="1" x14ac:dyDescent="0.2">
      <c r="A20" s="5"/>
      <c r="B20" s="10" t="s">
        <v>312</v>
      </c>
      <c r="C20" s="11"/>
      <c r="E20" s="9"/>
    </row>
    <row r="21" spans="1:8" ht="15.75" x14ac:dyDescent="0.2">
      <c r="A21" s="5"/>
      <c r="B21" s="57" t="s">
        <v>111</v>
      </c>
      <c r="C21" s="58" t="s">
        <v>41</v>
      </c>
      <c r="D21" s="58" t="s">
        <v>112</v>
      </c>
      <c r="E21" s="9"/>
    </row>
    <row r="22" spans="1:8" ht="15.75" x14ac:dyDescent="0.2">
      <c r="A22" s="5"/>
      <c r="B22" s="73" t="s">
        <v>113</v>
      </c>
      <c r="C22" s="68" t="s">
        <v>155</v>
      </c>
      <c r="D22" s="69" t="s">
        <v>115</v>
      </c>
    </row>
    <row r="23" spans="1:8" ht="63" x14ac:dyDescent="0.2">
      <c r="A23" s="5"/>
      <c r="B23" s="73" t="s">
        <v>116</v>
      </c>
      <c r="C23" s="68" t="s">
        <v>117</v>
      </c>
      <c r="D23" s="106" t="s">
        <v>156</v>
      </c>
      <c r="E23" s="5"/>
    </row>
    <row r="24" spans="1:8" ht="47.25" x14ac:dyDescent="0.2">
      <c r="A24" s="5"/>
      <c r="B24" s="73" t="s">
        <v>119</v>
      </c>
      <c r="C24" s="68" t="s">
        <v>120</v>
      </c>
      <c r="D24" s="69" t="s">
        <v>157</v>
      </c>
    </row>
    <row r="25" spans="1:8" ht="31.5" x14ac:dyDescent="0.2">
      <c r="A25" s="5"/>
      <c r="B25" s="73" t="s">
        <v>122</v>
      </c>
      <c r="C25" s="68" t="s">
        <v>123</v>
      </c>
      <c r="D25" s="69" t="s">
        <v>124</v>
      </c>
    </row>
    <row r="26" spans="1:8" ht="31.5" x14ac:dyDescent="0.2">
      <c r="A26" s="5"/>
      <c r="B26" s="73" t="s">
        <v>125</v>
      </c>
      <c r="C26" s="68" t="s">
        <v>126</v>
      </c>
      <c r="D26" s="69" t="s">
        <v>127</v>
      </c>
    </row>
    <row r="27" spans="1:8" s="4" customFormat="1" ht="31.5" x14ac:dyDescent="0.2">
      <c r="B27" s="74" t="s">
        <v>128</v>
      </c>
      <c r="C27" s="68" t="s">
        <v>129</v>
      </c>
      <c r="D27" s="70" t="s">
        <v>130</v>
      </c>
      <c r="F27" s="5"/>
      <c r="G27" s="5"/>
      <c r="H27" s="5"/>
    </row>
    <row r="28" spans="1:8" s="4" customFormat="1" ht="78.75" x14ac:dyDescent="0.2">
      <c r="B28" s="75" t="s">
        <v>131</v>
      </c>
      <c r="C28" s="71" t="s">
        <v>132</v>
      </c>
      <c r="D28" s="72" t="s">
        <v>133</v>
      </c>
      <c r="F28" s="5"/>
      <c r="G28" s="5"/>
      <c r="H28" s="5"/>
    </row>
    <row r="29" spans="1:8" x14ac:dyDescent="0.2">
      <c r="A29" s="5"/>
    </row>
  </sheetData>
  <mergeCells count="8">
    <mergeCell ref="D3:E3"/>
    <mergeCell ref="B18:C18"/>
    <mergeCell ref="B19:C19"/>
    <mergeCell ref="A13:B13"/>
    <mergeCell ref="B15:C15"/>
    <mergeCell ref="B17:C17"/>
    <mergeCell ref="A4:A12"/>
    <mergeCell ref="B16:C16"/>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2C5E-DFC0-47C9-9045-A4ADCFC27CE4}">
  <sheetPr>
    <tabColor rgb="FF92D050"/>
    <pageSetUpPr fitToPage="1"/>
  </sheetPr>
  <dimension ref="A1:K27"/>
  <sheetViews>
    <sheetView showGridLines="0" topLeftCell="A9" workbookViewId="0">
      <selection activeCell="D17" sqref="D17"/>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158</v>
      </c>
    </row>
    <row r="3" spans="1:11" s="14" customFormat="1" ht="45.75" customHeight="1" thickBot="1" x14ac:dyDescent="0.25">
      <c r="A3" s="12" t="s">
        <v>158</v>
      </c>
      <c r="B3" s="13" t="s">
        <v>38</v>
      </c>
      <c r="C3" s="30" t="s">
        <v>39</v>
      </c>
      <c r="D3" s="157" t="s">
        <v>40</v>
      </c>
      <c r="E3" s="157"/>
      <c r="F3" s="30" t="s">
        <v>41</v>
      </c>
      <c r="G3" s="36" t="s">
        <v>301</v>
      </c>
      <c r="H3" s="36" t="s">
        <v>42</v>
      </c>
      <c r="I3" s="111" t="s">
        <v>43</v>
      </c>
      <c r="J3" s="108" t="s">
        <v>291</v>
      </c>
      <c r="K3" s="108" t="s">
        <v>30</v>
      </c>
    </row>
    <row r="4" spans="1:11" ht="60" x14ac:dyDescent="0.2">
      <c r="A4" s="161" t="s">
        <v>17</v>
      </c>
      <c r="B4" s="15" t="s">
        <v>159</v>
      </c>
      <c r="C4" s="16">
        <v>14</v>
      </c>
      <c r="D4" s="17" t="s">
        <v>102</v>
      </c>
      <c r="E4" s="18" t="s">
        <v>160</v>
      </c>
      <c r="F4" s="18" t="s">
        <v>53</v>
      </c>
      <c r="G4" s="18"/>
      <c r="H4" s="37" t="s">
        <v>161</v>
      </c>
      <c r="I4" s="112" t="s">
        <v>49</v>
      </c>
      <c r="J4" s="123">
        <v>44138</v>
      </c>
      <c r="K4" s="109">
        <f>J4*C4</f>
        <v>617932</v>
      </c>
    </row>
    <row r="5" spans="1:11" ht="60" x14ac:dyDescent="0.2">
      <c r="A5" s="162"/>
      <c r="B5" s="24" t="s">
        <v>162</v>
      </c>
      <c r="C5" s="25">
        <v>4</v>
      </c>
      <c r="D5" s="31" t="s">
        <v>102</v>
      </c>
      <c r="E5" s="32" t="s">
        <v>163</v>
      </c>
      <c r="F5" s="19" t="s">
        <v>53</v>
      </c>
      <c r="G5" s="19"/>
      <c r="H5" s="1" t="s">
        <v>164</v>
      </c>
      <c r="I5" s="112" t="s">
        <v>49</v>
      </c>
      <c r="J5" s="123">
        <v>45680</v>
      </c>
      <c r="K5" s="109">
        <f t="shared" ref="K5:K10" si="0">J5*C5</f>
        <v>182720</v>
      </c>
    </row>
    <row r="6" spans="1:11" ht="60" x14ac:dyDescent="0.2">
      <c r="A6" s="162"/>
      <c r="B6" s="24" t="s">
        <v>165</v>
      </c>
      <c r="C6" s="25">
        <v>1</v>
      </c>
      <c r="D6" s="8" t="s">
        <v>102</v>
      </c>
      <c r="E6" s="19" t="s">
        <v>166</v>
      </c>
      <c r="F6" s="19" t="s">
        <v>53</v>
      </c>
      <c r="G6" s="19"/>
      <c r="H6" s="38" t="s">
        <v>161</v>
      </c>
      <c r="I6" s="112" t="s">
        <v>49</v>
      </c>
      <c r="J6" s="123">
        <v>47460</v>
      </c>
      <c r="K6" s="109">
        <f t="shared" si="0"/>
        <v>47460</v>
      </c>
    </row>
    <row r="7" spans="1:11" ht="60" x14ac:dyDescent="0.2">
      <c r="A7" s="162"/>
      <c r="B7" s="24" t="s">
        <v>167</v>
      </c>
      <c r="C7" s="25">
        <v>0</v>
      </c>
      <c r="D7" s="8" t="s">
        <v>102</v>
      </c>
      <c r="E7" s="19" t="s">
        <v>168</v>
      </c>
      <c r="F7" s="19" t="s">
        <v>53</v>
      </c>
      <c r="G7" s="19"/>
      <c r="H7" s="38" t="s">
        <v>161</v>
      </c>
      <c r="I7" s="112" t="s">
        <v>49</v>
      </c>
      <c r="J7" s="109">
        <v>45000</v>
      </c>
      <c r="K7" s="109">
        <f t="shared" si="0"/>
        <v>0</v>
      </c>
    </row>
    <row r="8" spans="1:11" ht="60" x14ac:dyDescent="0.2">
      <c r="A8" s="163"/>
      <c r="B8" s="6" t="s">
        <v>169</v>
      </c>
      <c r="C8" s="1">
        <v>9</v>
      </c>
      <c r="D8" s="8" t="s">
        <v>170</v>
      </c>
      <c r="E8" s="19" t="s">
        <v>171</v>
      </c>
      <c r="F8" s="19" t="s">
        <v>53</v>
      </c>
      <c r="G8" s="19"/>
      <c r="H8" s="38" t="s">
        <v>161</v>
      </c>
      <c r="I8" s="112" t="s">
        <v>49</v>
      </c>
      <c r="J8" s="123">
        <v>49240</v>
      </c>
      <c r="K8" s="109">
        <f t="shared" si="0"/>
        <v>443160</v>
      </c>
    </row>
    <row r="9" spans="1:11" ht="60.75" thickBot="1" x14ac:dyDescent="0.25">
      <c r="A9" s="164"/>
      <c r="B9" s="6" t="s">
        <v>172</v>
      </c>
      <c r="C9" s="1">
        <v>2</v>
      </c>
      <c r="D9" s="22" t="s">
        <v>173</v>
      </c>
      <c r="E9" s="19" t="s">
        <v>174</v>
      </c>
      <c r="F9" s="19" t="s">
        <v>53</v>
      </c>
      <c r="G9" s="19"/>
      <c r="H9" s="38" t="s">
        <v>161</v>
      </c>
      <c r="I9" s="112" t="s">
        <v>49</v>
      </c>
      <c r="J9" s="123">
        <v>45087</v>
      </c>
      <c r="K9" s="109">
        <f t="shared" si="0"/>
        <v>90174</v>
      </c>
    </row>
    <row r="10" spans="1:11" ht="60.75" thickBot="1" x14ac:dyDescent="0.25">
      <c r="A10" s="165"/>
      <c r="B10" s="20" t="s">
        <v>175</v>
      </c>
      <c r="C10" s="21">
        <v>3</v>
      </c>
      <c r="D10" s="22" t="s">
        <v>173</v>
      </c>
      <c r="E10" s="23" t="s">
        <v>176</v>
      </c>
      <c r="F10" s="23" t="s">
        <v>53</v>
      </c>
      <c r="G10" s="60"/>
      <c r="H10" s="39" t="s">
        <v>161</v>
      </c>
      <c r="I10" s="112" t="s">
        <v>49</v>
      </c>
      <c r="J10" s="123">
        <v>44138</v>
      </c>
      <c r="K10" s="109">
        <f t="shared" si="0"/>
        <v>132414</v>
      </c>
    </row>
    <row r="11" spans="1:11" ht="15.75" thickBot="1" x14ac:dyDescent="0.25">
      <c r="A11" s="150" t="s">
        <v>104</v>
      </c>
      <c r="B11" s="151"/>
      <c r="C11" s="7">
        <f>SUM(C4:C10)</f>
        <v>33</v>
      </c>
      <c r="G11" s="137">
        <f>SUM(G4:G10)</f>
        <v>0</v>
      </c>
      <c r="J11" s="109"/>
      <c r="K11" s="109">
        <f>SUM(K4:K10)</f>
        <v>1513860</v>
      </c>
    </row>
    <row r="12" spans="1:11" x14ac:dyDescent="0.2">
      <c r="J12" s="109"/>
      <c r="K12" s="110">
        <f>K11*12</f>
        <v>18166320</v>
      </c>
    </row>
    <row r="13" spans="1:11" ht="36.75" customHeight="1" x14ac:dyDescent="0.2">
      <c r="A13" s="1" t="s">
        <v>105</v>
      </c>
      <c r="B13" s="149" t="s">
        <v>177</v>
      </c>
      <c r="C13" s="149"/>
      <c r="D13" s="29">
        <f>K12</f>
        <v>18166320</v>
      </c>
    </row>
    <row r="14" spans="1:11" ht="36.75" customHeight="1" x14ac:dyDescent="0.2">
      <c r="A14" s="1" t="s">
        <v>106</v>
      </c>
      <c r="B14" s="156" t="s">
        <v>299</v>
      </c>
      <c r="C14" s="156"/>
      <c r="D14" s="29">
        <f>G11</f>
        <v>0</v>
      </c>
    </row>
    <row r="15" spans="1:11" ht="26.25" customHeight="1" x14ac:dyDescent="0.2">
      <c r="A15" s="1" t="s">
        <v>109</v>
      </c>
      <c r="B15" s="152" t="s">
        <v>107</v>
      </c>
      <c r="C15" s="152"/>
      <c r="D15" s="105"/>
      <c r="E15" s="52" t="s">
        <v>108</v>
      </c>
    </row>
    <row r="16" spans="1:11" ht="47.25" customHeight="1" x14ac:dyDescent="0.2">
      <c r="A16" s="1" t="s">
        <v>110</v>
      </c>
      <c r="B16" s="149" t="s">
        <v>310</v>
      </c>
      <c r="C16" s="149"/>
      <c r="D16" s="29">
        <f>D13*D15</f>
        <v>0</v>
      </c>
      <c r="E16" s="9"/>
    </row>
    <row r="17" spans="1:8" ht="47.25" customHeight="1" x14ac:dyDescent="0.2">
      <c r="A17" s="1" t="s">
        <v>309</v>
      </c>
      <c r="B17" s="149" t="s">
        <v>311</v>
      </c>
      <c r="C17" s="149"/>
      <c r="D17" s="29">
        <f>D13+D14+D16</f>
        <v>18166320</v>
      </c>
      <c r="E17" s="9"/>
    </row>
    <row r="18" spans="1:8" ht="39" customHeight="1" x14ac:dyDescent="0.2">
      <c r="A18" s="5"/>
      <c r="B18" s="10" t="s">
        <v>312</v>
      </c>
      <c r="C18" s="11"/>
      <c r="E18" s="9"/>
    </row>
    <row r="19" spans="1:8" ht="15.75" x14ac:dyDescent="0.2">
      <c r="A19" s="5"/>
      <c r="B19" s="57" t="s">
        <v>111</v>
      </c>
      <c r="C19" s="58" t="s">
        <v>41</v>
      </c>
      <c r="D19" s="58" t="s">
        <v>112</v>
      </c>
      <c r="E19" s="9"/>
    </row>
    <row r="20" spans="1:8" ht="15.75" x14ac:dyDescent="0.2">
      <c r="A20" s="5"/>
      <c r="B20" s="73" t="s">
        <v>113</v>
      </c>
      <c r="C20" s="68" t="s">
        <v>178</v>
      </c>
      <c r="D20" s="69" t="s">
        <v>115</v>
      </c>
    </row>
    <row r="21" spans="1:8" ht="63" x14ac:dyDescent="0.2">
      <c r="A21" s="5"/>
      <c r="B21" s="73" t="s">
        <v>116</v>
      </c>
      <c r="C21" s="68" t="s">
        <v>117</v>
      </c>
      <c r="D21" s="106" t="s">
        <v>179</v>
      </c>
      <c r="E21" s="5"/>
    </row>
    <row r="22" spans="1:8" ht="47.25" x14ac:dyDescent="0.2">
      <c r="A22" s="5"/>
      <c r="B22" s="73" t="s">
        <v>119</v>
      </c>
      <c r="C22" s="68" t="s">
        <v>120</v>
      </c>
      <c r="D22" s="69" t="s">
        <v>157</v>
      </c>
    </row>
    <row r="23" spans="1:8" ht="31.5" x14ac:dyDescent="0.2">
      <c r="A23" s="5"/>
      <c r="B23" s="73" t="s">
        <v>122</v>
      </c>
      <c r="C23" s="68" t="s">
        <v>123</v>
      </c>
      <c r="D23" s="69" t="s">
        <v>124</v>
      </c>
    </row>
    <row r="24" spans="1:8" ht="31.5" x14ac:dyDescent="0.2">
      <c r="A24" s="5"/>
      <c r="B24" s="73" t="s">
        <v>125</v>
      </c>
      <c r="C24" s="68" t="s">
        <v>126</v>
      </c>
      <c r="D24" s="69" t="s">
        <v>127</v>
      </c>
    </row>
    <row r="25" spans="1:8" s="4" customFormat="1" ht="31.5" x14ac:dyDescent="0.2">
      <c r="B25" s="74" t="s">
        <v>128</v>
      </c>
      <c r="C25" s="68" t="s">
        <v>129</v>
      </c>
      <c r="D25" s="70" t="s">
        <v>130</v>
      </c>
      <c r="F25" s="5"/>
      <c r="G25" s="5"/>
      <c r="H25" s="5"/>
    </row>
    <row r="26" spans="1:8" s="4" customFormat="1" ht="78.75" x14ac:dyDescent="0.2">
      <c r="B26" s="75" t="s">
        <v>131</v>
      </c>
      <c r="C26" s="71" t="s">
        <v>132</v>
      </c>
      <c r="D26" s="72" t="s">
        <v>133</v>
      </c>
      <c r="F26" s="5"/>
      <c r="G26" s="5"/>
      <c r="H26" s="5"/>
    </row>
    <row r="27" spans="1:8" x14ac:dyDescent="0.2">
      <c r="A27" s="5"/>
    </row>
  </sheetData>
  <mergeCells count="8">
    <mergeCell ref="D3:E3"/>
    <mergeCell ref="A4:A10"/>
    <mergeCell ref="B16:C16"/>
    <mergeCell ref="B17:C17"/>
    <mergeCell ref="A11:B11"/>
    <mergeCell ref="B13:C13"/>
    <mergeCell ref="B15:C15"/>
    <mergeCell ref="B14:C14"/>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5001-5209-4F8D-A01C-575D0F9E4311}">
  <sheetPr>
    <tabColor rgb="FF00B050"/>
    <pageSetUpPr fitToPage="1"/>
  </sheetPr>
  <dimension ref="A1:K24"/>
  <sheetViews>
    <sheetView showGridLines="0" topLeftCell="A8" workbookViewId="0">
      <selection activeCell="D15" sqref="D15"/>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180</v>
      </c>
    </row>
    <row r="3" spans="1:11" s="14" customFormat="1" ht="45.75" customHeight="1" thickBot="1" x14ac:dyDescent="0.25">
      <c r="A3" s="12" t="s">
        <v>180</v>
      </c>
      <c r="B3" s="13" t="s">
        <v>38</v>
      </c>
      <c r="C3" s="30" t="s">
        <v>39</v>
      </c>
      <c r="D3" s="157" t="s">
        <v>40</v>
      </c>
      <c r="E3" s="157"/>
      <c r="F3" s="30" t="s">
        <v>41</v>
      </c>
      <c r="G3" s="36" t="s">
        <v>301</v>
      </c>
      <c r="H3" s="36" t="s">
        <v>42</v>
      </c>
      <c r="I3" s="111" t="s">
        <v>43</v>
      </c>
      <c r="J3" s="108" t="s">
        <v>291</v>
      </c>
      <c r="K3" s="108" t="s">
        <v>30</v>
      </c>
    </row>
    <row r="4" spans="1:11" ht="90" x14ac:dyDescent="0.2">
      <c r="A4" s="161" t="s">
        <v>18</v>
      </c>
      <c r="B4" s="15" t="s">
        <v>181</v>
      </c>
      <c r="C4" s="16">
        <v>7</v>
      </c>
      <c r="D4" s="17" t="s">
        <v>51</v>
      </c>
      <c r="E4" s="26" t="s">
        <v>286</v>
      </c>
      <c r="F4" s="18" t="s">
        <v>53</v>
      </c>
      <c r="G4" s="18"/>
      <c r="H4" s="114" t="s">
        <v>140</v>
      </c>
      <c r="I4" s="112" t="s">
        <v>49</v>
      </c>
      <c r="J4" s="123">
        <v>47712</v>
      </c>
      <c r="K4" s="109">
        <f>J4*C4</f>
        <v>333984</v>
      </c>
    </row>
    <row r="5" spans="1:11" ht="90" x14ac:dyDescent="0.2">
      <c r="A5" s="163"/>
      <c r="B5" s="6" t="s">
        <v>182</v>
      </c>
      <c r="C5" s="1">
        <v>1</v>
      </c>
      <c r="D5" s="8" t="s">
        <v>51</v>
      </c>
      <c r="E5" s="19" t="s">
        <v>282</v>
      </c>
      <c r="F5" s="19" t="s">
        <v>53</v>
      </c>
      <c r="G5" s="19"/>
      <c r="H5" s="113" t="s">
        <v>140</v>
      </c>
      <c r="I5" s="112" t="s">
        <v>49</v>
      </c>
      <c r="J5" s="123">
        <v>52847</v>
      </c>
      <c r="K5" s="109">
        <f>J5*C5</f>
        <v>52847</v>
      </c>
    </row>
    <row r="6" spans="1:11" ht="60" x14ac:dyDescent="0.2">
      <c r="A6" s="163"/>
      <c r="B6" s="27" t="s">
        <v>183</v>
      </c>
      <c r="C6" s="28">
        <v>6</v>
      </c>
      <c r="D6" s="59" t="s">
        <v>51</v>
      </c>
      <c r="E6" s="60" t="s">
        <v>283</v>
      </c>
      <c r="F6" s="60" t="s">
        <v>53</v>
      </c>
      <c r="G6" s="60"/>
      <c r="H6" s="118" t="s">
        <v>164</v>
      </c>
      <c r="I6" s="112" t="s">
        <v>49</v>
      </c>
      <c r="J6" s="123">
        <v>60404</v>
      </c>
      <c r="K6" s="109">
        <f>J6*C6</f>
        <v>362424</v>
      </c>
    </row>
    <row r="7" spans="1:11" ht="90" x14ac:dyDescent="0.2">
      <c r="A7" s="166"/>
      <c r="B7" s="64" t="s">
        <v>184</v>
      </c>
      <c r="C7" s="76">
        <v>11</v>
      </c>
      <c r="D7" s="77" t="s">
        <v>185</v>
      </c>
      <c r="E7" s="64" t="s">
        <v>284</v>
      </c>
      <c r="F7" s="64" t="s">
        <v>53</v>
      </c>
      <c r="G7" s="133"/>
      <c r="H7" s="117" t="s">
        <v>140</v>
      </c>
      <c r="I7" s="112" t="s">
        <v>49</v>
      </c>
      <c r="J7" s="123">
        <v>65258</v>
      </c>
      <c r="K7" s="109">
        <f>J7*C7</f>
        <v>717838</v>
      </c>
    </row>
    <row r="8" spans="1:11" ht="90.75" thickBot="1" x14ac:dyDescent="0.25">
      <c r="A8" s="167"/>
      <c r="B8" s="64" t="s">
        <v>186</v>
      </c>
      <c r="C8" s="76">
        <v>1</v>
      </c>
      <c r="D8" s="77" t="s">
        <v>51</v>
      </c>
      <c r="E8" s="64" t="s">
        <v>285</v>
      </c>
      <c r="F8" s="64" t="s">
        <v>53</v>
      </c>
      <c r="G8" s="136"/>
      <c r="H8" s="117" t="s">
        <v>140</v>
      </c>
      <c r="I8" s="112" t="s">
        <v>49</v>
      </c>
      <c r="J8" s="123">
        <v>52437</v>
      </c>
      <c r="K8" s="109">
        <f>J8*C8</f>
        <v>52437</v>
      </c>
    </row>
    <row r="9" spans="1:11" ht="15.75" thickBot="1" x14ac:dyDescent="0.25">
      <c r="A9" s="150" t="s">
        <v>104</v>
      </c>
      <c r="B9" s="151"/>
      <c r="C9" s="7">
        <f>SUM(C4:C8)</f>
        <v>26</v>
      </c>
      <c r="G9" s="137">
        <f>SUM(G4:G8)</f>
        <v>0</v>
      </c>
      <c r="J9" s="109"/>
      <c r="K9" s="109">
        <f>SUM(K4:K8)</f>
        <v>1519530</v>
      </c>
    </row>
    <row r="10" spans="1:11" x14ac:dyDescent="0.2">
      <c r="J10" s="109"/>
      <c r="K10" s="110">
        <f>K9*12</f>
        <v>18234360</v>
      </c>
    </row>
    <row r="11" spans="1:11" ht="36.75" customHeight="1" x14ac:dyDescent="0.2">
      <c r="A11" s="1" t="s">
        <v>105</v>
      </c>
      <c r="B11" s="149" t="s">
        <v>187</v>
      </c>
      <c r="C11" s="149"/>
      <c r="D11" s="29">
        <f>K10</f>
        <v>18234360</v>
      </c>
    </row>
    <row r="12" spans="1:11" ht="36.75" customHeight="1" x14ac:dyDescent="0.2">
      <c r="A12" s="1" t="s">
        <v>106</v>
      </c>
      <c r="B12" s="156" t="s">
        <v>299</v>
      </c>
      <c r="C12" s="156"/>
      <c r="D12" s="29">
        <f>G9</f>
        <v>0</v>
      </c>
    </row>
    <row r="13" spans="1:11" ht="26.25" customHeight="1" x14ac:dyDescent="0.2">
      <c r="A13" s="1" t="s">
        <v>109</v>
      </c>
      <c r="B13" s="152" t="s">
        <v>107</v>
      </c>
      <c r="C13" s="152"/>
      <c r="D13" s="105"/>
      <c r="E13" s="52" t="s">
        <v>108</v>
      </c>
    </row>
    <row r="14" spans="1:11" ht="47.25" customHeight="1" x14ac:dyDescent="0.2">
      <c r="A14" s="1" t="s">
        <v>110</v>
      </c>
      <c r="B14" s="149" t="s">
        <v>310</v>
      </c>
      <c r="C14" s="149"/>
      <c r="D14" s="29">
        <f>D11*D13</f>
        <v>0</v>
      </c>
      <c r="E14" s="9"/>
    </row>
    <row r="15" spans="1:11" ht="47.25" customHeight="1" x14ac:dyDescent="0.2">
      <c r="A15" s="1" t="s">
        <v>309</v>
      </c>
      <c r="B15" s="149" t="s">
        <v>311</v>
      </c>
      <c r="C15" s="149"/>
      <c r="D15" s="29">
        <f>D11+D12+D14</f>
        <v>18234360</v>
      </c>
      <c r="E15" s="9"/>
    </row>
    <row r="16" spans="1:11" ht="39" customHeight="1" x14ac:dyDescent="0.2">
      <c r="A16" s="5"/>
      <c r="B16" s="10" t="s">
        <v>312</v>
      </c>
      <c r="C16" s="11"/>
      <c r="E16" s="9"/>
    </row>
    <row r="17" spans="1:8" ht="15.75" x14ac:dyDescent="0.2">
      <c r="A17" s="5"/>
      <c r="B17" s="57" t="s">
        <v>111</v>
      </c>
      <c r="C17" s="58" t="s">
        <v>41</v>
      </c>
      <c r="D17" s="58" t="s">
        <v>112</v>
      </c>
      <c r="E17" s="9"/>
    </row>
    <row r="18" spans="1:8" ht="15.75" x14ac:dyDescent="0.2">
      <c r="A18" s="5"/>
      <c r="B18" s="73" t="s">
        <v>113</v>
      </c>
      <c r="C18" s="68" t="s">
        <v>178</v>
      </c>
      <c r="D18" s="69" t="s">
        <v>115</v>
      </c>
    </row>
    <row r="19" spans="1:8" ht="63" x14ac:dyDescent="0.2">
      <c r="A19" s="5"/>
      <c r="B19" s="73" t="s">
        <v>116</v>
      </c>
      <c r="C19" s="68" t="s">
        <v>117</v>
      </c>
      <c r="D19" s="106" t="s">
        <v>118</v>
      </c>
      <c r="E19" s="5"/>
    </row>
    <row r="20" spans="1:8" ht="47.25" x14ac:dyDescent="0.2">
      <c r="A20" s="5"/>
      <c r="B20" s="73" t="s">
        <v>119</v>
      </c>
      <c r="C20" s="68" t="s">
        <v>120</v>
      </c>
      <c r="D20" s="69" t="s">
        <v>157</v>
      </c>
    </row>
    <row r="21" spans="1:8" ht="31.5" x14ac:dyDescent="0.2">
      <c r="A21" s="5"/>
      <c r="B21" s="73" t="s">
        <v>122</v>
      </c>
      <c r="C21" s="68" t="s">
        <v>123</v>
      </c>
      <c r="D21" s="69" t="s">
        <v>124</v>
      </c>
    </row>
    <row r="22" spans="1:8" ht="31.5" x14ac:dyDescent="0.2">
      <c r="A22" s="5"/>
      <c r="B22" s="73" t="s">
        <v>125</v>
      </c>
      <c r="C22" s="68" t="s">
        <v>126</v>
      </c>
      <c r="D22" s="69" t="s">
        <v>127</v>
      </c>
    </row>
    <row r="23" spans="1:8" s="4" customFormat="1" ht="31.5" x14ac:dyDescent="0.2">
      <c r="B23" s="74" t="s">
        <v>128</v>
      </c>
      <c r="C23" s="68" t="s">
        <v>129</v>
      </c>
      <c r="D23" s="70" t="s">
        <v>130</v>
      </c>
      <c r="F23" s="5"/>
      <c r="G23" s="5"/>
      <c r="H23" s="5"/>
    </row>
    <row r="24" spans="1:8" s="4" customFormat="1" ht="78.75" x14ac:dyDescent="0.2">
      <c r="B24" s="75" t="s">
        <v>131</v>
      </c>
      <c r="C24" s="71" t="s">
        <v>132</v>
      </c>
      <c r="D24" s="72" t="s">
        <v>133</v>
      </c>
      <c r="F24" s="5"/>
      <c r="G24" s="5"/>
      <c r="H24" s="5"/>
    </row>
  </sheetData>
  <mergeCells count="8">
    <mergeCell ref="D3:E3"/>
    <mergeCell ref="A4:A8"/>
    <mergeCell ref="B14:C14"/>
    <mergeCell ref="B15:C15"/>
    <mergeCell ref="A9:B9"/>
    <mergeCell ref="B11:C11"/>
    <mergeCell ref="B13:C13"/>
    <mergeCell ref="B12:C12"/>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8441-5DD4-42E0-9B22-8C4FB6194C3A}">
  <sheetPr>
    <tabColor rgb="FF00B0F0"/>
    <pageSetUpPr fitToPage="1"/>
  </sheetPr>
  <dimension ref="A1:K26"/>
  <sheetViews>
    <sheetView showGridLines="0" topLeftCell="A8" workbookViewId="0">
      <selection activeCell="D17" sqref="D17"/>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188</v>
      </c>
    </row>
    <row r="3" spans="1:11" s="14" customFormat="1" ht="45.75" customHeight="1" thickBot="1" x14ac:dyDescent="0.25">
      <c r="A3" s="12" t="s">
        <v>188</v>
      </c>
      <c r="B3" s="13" t="s">
        <v>38</v>
      </c>
      <c r="C3" s="30" t="s">
        <v>39</v>
      </c>
      <c r="D3" s="157" t="s">
        <v>40</v>
      </c>
      <c r="E3" s="157"/>
      <c r="F3" s="30" t="s">
        <v>41</v>
      </c>
      <c r="G3" s="36" t="s">
        <v>301</v>
      </c>
      <c r="H3" s="36" t="s">
        <v>42</v>
      </c>
      <c r="I3" s="111" t="s">
        <v>43</v>
      </c>
      <c r="J3" s="108" t="s">
        <v>291</v>
      </c>
      <c r="K3" s="108" t="s">
        <v>30</v>
      </c>
    </row>
    <row r="4" spans="1:11" ht="90" x14ac:dyDescent="0.2">
      <c r="A4" s="161" t="s">
        <v>21</v>
      </c>
      <c r="B4" s="15" t="s">
        <v>189</v>
      </c>
      <c r="C4" s="16">
        <v>6</v>
      </c>
      <c r="D4" s="17" t="s">
        <v>190</v>
      </c>
      <c r="E4" s="18" t="s">
        <v>191</v>
      </c>
      <c r="F4" s="18" t="s">
        <v>53</v>
      </c>
      <c r="G4" s="18"/>
      <c r="H4" s="37" t="s">
        <v>140</v>
      </c>
      <c r="I4" s="112" t="s">
        <v>49</v>
      </c>
      <c r="J4" s="123">
        <v>48647</v>
      </c>
      <c r="K4" s="109">
        <f>J4*C4</f>
        <v>291882</v>
      </c>
    </row>
    <row r="5" spans="1:11" ht="90" x14ac:dyDescent="0.2">
      <c r="A5" s="168"/>
      <c r="B5" s="6" t="s">
        <v>192</v>
      </c>
      <c r="C5" s="1">
        <v>5</v>
      </c>
      <c r="D5" s="8" t="s">
        <v>193</v>
      </c>
      <c r="E5" s="19" t="s">
        <v>194</v>
      </c>
      <c r="F5" s="19" t="s">
        <v>53</v>
      </c>
      <c r="G5" s="19"/>
      <c r="H5" s="38" t="s">
        <v>140</v>
      </c>
      <c r="I5" s="112" t="s">
        <v>49</v>
      </c>
      <c r="J5" s="123">
        <v>51020</v>
      </c>
      <c r="K5" s="109">
        <f t="shared" ref="K5:K10" si="0">J5*C5</f>
        <v>255100</v>
      </c>
    </row>
    <row r="6" spans="1:11" ht="90" x14ac:dyDescent="0.2">
      <c r="A6" s="168"/>
      <c r="B6" s="27" t="s">
        <v>195</v>
      </c>
      <c r="C6" s="28">
        <v>3</v>
      </c>
      <c r="D6" s="8" t="s">
        <v>193</v>
      </c>
      <c r="E6" s="19" t="s">
        <v>196</v>
      </c>
      <c r="F6" s="19" t="s">
        <v>53</v>
      </c>
      <c r="G6" s="19"/>
      <c r="H6" s="38" t="s">
        <v>140</v>
      </c>
      <c r="I6" s="112" t="s">
        <v>49</v>
      </c>
      <c r="J6" s="123">
        <v>48647</v>
      </c>
      <c r="K6" s="109">
        <f t="shared" si="0"/>
        <v>145941</v>
      </c>
    </row>
    <row r="7" spans="1:11" ht="90" x14ac:dyDescent="0.2">
      <c r="A7" s="168"/>
      <c r="B7" s="27" t="s">
        <v>197</v>
      </c>
      <c r="C7" s="28">
        <v>1</v>
      </c>
      <c r="D7" s="8" t="s">
        <v>193</v>
      </c>
      <c r="E7" s="19" t="s">
        <v>198</v>
      </c>
      <c r="F7" s="19" t="s">
        <v>53</v>
      </c>
      <c r="G7" s="19"/>
      <c r="H7" s="38" t="s">
        <v>140</v>
      </c>
      <c r="I7" s="112" t="s">
        <v>49</v>
      </c>
      <c r="J7" s="123">
        <v>48647</v>
      </c>
      <c r="K7" s="109">
        <f t="shared" si="0"/>
        <v>48647</v>
      </c>
    </row>
    <row r="8" spans="1:11" ht="90" x14ac:dyDescent="0.2">
      <c r="A8" s="168"/>
      <c r="B8" s="27" t="s">
        <v>199</v>
      </c>
      <c r="C8" s="28">
        <v>2</v>
      </c>
      <c r="D8" s="8" t="s">
        <v>200</v>
      </c>
      <c r="E8" s="18" t="s">
        <v>201</v>
      </c>
      <c r="F8" s="19" t="s">
        <v>53</v>
      </c>
      <c r="G8" s="19"/>
      <c r="H8" s="38" t="s">
        <v>140</v>
      </c>
      <c r="I8" s="112" t="s">
        <v>49</v>
      </c>
      <c r="J8" s="123">
        <v>48647</v>
      </c>
      <c r="K8" s="109">
        <f t="shared" si="0"/>
        <v>97294</v>
      </c>
    </row>
    <row r="9" spans="1:11" ht="90" x14ac:dyDescent="0.2">
      <c r="A9" s="168"/>
      <c r="B9" s="27" t="s">
        <v>202</v>
      </c>
      <c r="C9" s="28">
        <v>1</v>
      </c>
      <c r="D9" s="8" t="s">
        <v>203</v>
      </c>
      <c r="E9" s="18" t="s">
        <v>204</v>
      </c>
      <c r="F9" s="19" t="s">
        <v>53</v>
      </c>
      <c r="G9" s="19"/>
      <c r="H9" s="38" t="s">
        <v>140</v>
      </c>
      <c r="I9" s="112" t="s">
        <v>49</v>
      </c>
      <c r="J9" s="123">
        <v>55766</v>
      </c>
      <c r="K9" s="109">
        <f t="shared" si="0"/>
        <v>55766</v>
      </c>
    </row>
    <row r="10" spans="1:11" ht="90.75" thickBot="1" x14ac:dyDescent="0.25">
      <c r="A10" s="165"/>
      <c r="B10" s="20" t="s">
        <v>205</v>
      </c>
      <c r="C10" s="21">
        <v>1</v>
      </c>
      <c r="D10" s="22" t="s">
        <v>206</v>
      </c>
      <c r="E10" s="23" t="s">
        <v>207</v>
      </c>
      <c r="F10" s="23" t="s">
        <v>53</v>
      </c>
      <c r="G10" s="23"/>
      <c r="H10" s="39" t="s">
        <v>140</v>
      </c>
      <c r="I10" s="112" t="s">
        <v>49</v>
      </c>
      <c r="J10" s="123">
        <v>68817</v>
      </c>
      <c r="K10" s="109">
        <f t="shared" si="0"/>
        <v>68817</v>
      </c>
    </row>
    <row r="11" spans="1:11" ht="15.75" thickBot="1" x14ac:dyDescent="0.25">
      <c r="A11" s="150" t="s">
        <v>104</v>
      </c>
      <c r="B11" s="151"/>
      <c r="C11" s="7">
        <f>SUM(C4:C10)</f>
        <v>19</v>
      </c>
      <c r="G11" s="137">
        <f>SUM(G4:G10)</f>
        <v>0</v>
      </c>
      <c r="J11" s="109"/>
      <c r="K11" s="109">
        <f>SUM(K4:K10)</f>
        <v>963447</v>
      </c>
    </row>
    <row r="12" spans="1:11" x14ac:dyDescent="0.2">
      <c r="J12" s="109"/>
      <c r="K12" s="110">
        <f>K11*12</f>
        <v>11561364</v>
      </c>
    </row>
    <row r="13" spans="1:11" ht="36.75" customHeight="1" x14ac:dyDescent="0.2">
      <c r="A13" s="1" t="s">
        <v>105</v>
      </c>
      <c r="B13" s="149" t="s">
        <v>208</v>
      </c>
      <c r="C13" s="149"/>
      <c r="D13" s="29">
        <f>K12</f>
        <v>11561364</v>
      </c>
    </row>
    <row r="14" spans="1:11" ht="36.75" customHeight="1" x14ac:dyDescent="0.2">
      <c r="A14" s="1" t="s">
        <v>106</v>
      </c>
      <c r="B14" s="156" t="s">
        <v>299</v>
      </c>
      <c r="C14" s="156"/>
      <c r="D14" s="29">
        <f>G11</f>
        <v>0</v>
      </c>
    </row>
    <row r="15" spans="1:11" ht="26.25" customHeight="1" x14ac:dyDescent="0.2">
      <c r="A15" s="1" t="s">
        <v>109</v>
      </c>
      <c r="B15" s="152" t="s">
        <v>107</v>
      </c>
      <c r="C15" s="152"/>
      <c r="D15" s="105"/>
      <c r="E15" s="52" t="s">
        <v>108</v>
      </c>
    </row>
    <row r="16" spans="1:11" ht="47.25" customHeight="1" x14ac:dyDescent="0.2">
      <c r="A16" s="1" t="s">
        <v>110</v>
      </c>
      <c r="B16" s="149" t="s">
        <v>310</v>
      </c>
      <c r="C16" s="149"/>
      <c r="D16" s="29">
        <f>D13*D15</f>
        <v>0</v>
      </c>
      <c r="E16" s="9"/>
    </row>
    <row r="17" spans="1:8" ht="47.25" customHeight="1" x14ac:dyDescent="0.2">
      <c r="A17" s="1" t="s">
        <v>309</v>
      </c>
      <c r="B17" s="149" t="s">
        <v>311</v>
      </c>
      <c r="C17" s="149"/>
      <c r="D17" s="29">
        <f>D13+D14+D16</f>
        <v>11561364</v>
      </c>
      <c r="E17" s="9"/>
    </row>
    <row r="18" spans="1:8" ht="39" customHeight="1" x14ac:dyDescent="0.2">
      <c r="A18" s="5"/>
      <c r="B18" s="10" t="s">
        <v>312</v>
      </c>
      <c r="C18" s="11"/>
      <c r="E18" s="9"/>
    </row>
    <row r="19" spans="1:8" ht="15.75" x14ac:dyDescent="0.2">
      <c r="A19" s="5"/>
      <c r="B19" s="57" t="s">
        <v>111</v>
      </c>
      <c r="C19" s="58" t="s">
        <v>41</v>
      </c>
      <c r="D19" s="58" t="s">
        <v>112</v>
      </c>
      <c r="E19" s="9"/>
    </row>
    <row r="20" spans="1:8" ht="15.75" x14ac:dyDescent="0.2">
      <c r="A20" s="5"/>
      <c r="B20" s="73" t="s">
        <v>113</v>
      </c>
      <c r="C20" s="68" t="s">
        <v>178</v>
      </c>
      <c r="D20" s="69" t="s">
        <v>115</v>
      </c>
    </row>
    <row r="21" spans="1:8" ht="63" x14ac:dyDescent="0.2">
      <c r="A21" s="5"/>
      <c r="B21" s="73" t="s">
        <v>116</v>
      </c>
      <c r="C21" s="68" t="s">
        <v>117</v>
      </c>
      <c r="D21" s="106" t="s">
        <v>179</v>
      </c>
      <c r="E21" s="5"/>
    </row>
    <row r="22" spans="1:8" ht="47.25" x14ac:dyDescent="0.2">
      <c r="A22" s="5"/>
      <c r="B22" s="73" t="s">
        <v>119</v>
      </c>
      <c r="C22" s="68" t="s">
        <v>120</v>
      </c>
      <c r="D22" s="69" t="s">
        <v>157</v>
      </c>
    </row>
    <row r="23" spans="1:8" ht="31.5" x14ac:dyDescent="0.2">
      <c r="A23" s="5"/>
      <c r="B23" s="73" t="s">
        <v>122</v>
      </c>
      <c r="C23" s="68" t="s">
        <v>123</v>
      </c>
      <c r="D23" s="69" t="s">
        <v>124</v>
      </c>
    </row>
    <row r="24" spans="1:8" ht="31.5" x14ac:dyDescent="0.2">
      <c r="A24" s="5"/>
      <c r="B24" s="73" t="s">
        <v>125</v>
      </c>
      <c r="C24" s="68" t="s">
        <v>126</v>
      </c>
      <c r="D24" s="69" t="s">
        <v>127</v>
      </c>
    </row>
    <row r="25" spans="1:8" s="4" customFormat="1" ht="31.5" x14ac:dyDescent="0.2">
      <c r="B25" s="74" t="s">
        <v>128</v>
      </c>
      <c r="C25" s="68" t="s">
        <v>129</v>
      </c>
      <c r="D25" s="70" t="s">
        <v>130</v>
      </c>
      <c r="F25" s="5"/>
      <c r="G25" s="5"/>
      <c r="H25" s="5"/>
    </row>
    <row r="26" spans="1:8" ht="78.75" x14ac:dyDescent="0.2">
      <c r="B26" s="75" t="s">
        <v>131</v>
      </c>
      <c r="C26" s="71" t="s">
        <v>132</v>
      </c>
      <c r="D26" s="72" t="s">
        <v>133</v>
      </c>
    </row>
  </sheetData>
  <mergeCells count="8">
    <mergeCell ref="D3:E3"/>
    <mergeCell ref="A4:A10"/>
    <mergeCell ref="B16:C16"/>
    <mergeCell ref="B17:C17"/>
    <mergeCell ref="A11:B11"/>
    <mergeCell ref="B13:C13"/>
    <mergeCell ref="B15:C15"/>
    <mergeCell ref="B14:C14"/>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F0EDE-8E0A-4751-94F8-5656E36FEEDE}">
  <sheetPr>
    <tabColor rgb="FF0070C0"/>
    <pageSetUpPr fitToPage="1"/>
  </sheetPr>
  <dimension ref="A1:K32"/>
  <sheetViews>
    <sheetView showGridLines="0" topLeftCell="A14" workbookViewId="0">
      <selection activeCell="D23" sqref="D23"/>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209</v>
      </c>
    </row>
    <row r="3" spans="1:11" s="14" customFormat="1" ht="45.75" customHeight="1" x14ac:dyDescent="0.2">
      <c r="A3" s="94" t="s">
        <v>209</v>
      </c>
      <c r="B3" s="95" t="s">
        <v>38</v>
      </c>
      <c r="C3" s="79" t="s">
        <v>39</v>
      </c>
      <c r="D3" s="148" t="s">
        <v>40</v>
      </c>
      <c r="E3" s="148"/>
      <c r="F3" s="79" t="s">
        <v>41</v>
      </c>
      <c r="G3" s="80" t="s">
        <v>301</v>
      </c>
      <c r="H3" s="80" t="s">
        <v>42</v>
      </c>
      <c r="I3" s="111" t="s">
        <v>43</v>
      </c>
      <c r="J3" s="108" t="s">
        <v>291</v>
      </c>
      <c r="K3" s="108" t="s">
        <v>30</v>
      </c>
    </row>
    <row r="4" spans="1:11" ht="90" x14ac:dyDescent="0.2">
      <c r="A4" s="169" t="s">
        <v>23</v>
      </c>
      <c r="B4" s="103" t="s">
        <v>210</v>
      </c>
      <c r="C4" s="97">
        <v>5</v>
      </c>
      <c r="D4" s="96" t="s">
        <v>211</v>
      </c>
      <c r="E4" s="96" t="s">
        <v>212</v>
      </c>
      <c r="F4" s="96" t="s">
        <v>53</v>
      </c>
      <c r="G4" s="139"/>
      <c r="H4" s="119" t="s">
        <v>140</v>
      </c>
      <c r="I4" s="112" t="s">
        <v>49</v>
      </c>
      <c r="J4" s="123">
        <v>49833</v>
      </c>
      <c r="K4" s="109">
        <f>J4*C4</f>
        <v>249165</v>
      </c>
    </row>
    <row r="5" spans="1:11" ht="90" x14ac:dyDescent="0.2">
      <c r="A5" s="170"/>
      <c r="B5" s="81" t="s">
        <v>213</v>
      </c>
      <c r="C5" s="76">
        <v>1</v>
      </c>
      <c r="D5" s="64" t="s">
        <v>214</v>
      </c>
      <c r="E5" s="64" t="s">
        <v>215</v>
      </c>
      <c r="F5" s="64" t="s">
        <v>53</v>
      </c>
      <c r="G5" s="133"/>
      <c r="H5" s="117" t="s">
        <v>140</v>
      </c>
      <c r="I5" s="112" t="s">
        <v>49</v>
      </c>
      <c r="J5" s="123">
        <v>45680</v>
      </c>
      <c r="K5" s="109">
        <f t="shared" ref="K5:K14" si="0">J5*C5</f>
        <v>45680</v>
      </c>
    </row>
    <row r="6" spans="1:11" ht="90" x14ac:dyDescent="0.2">
      <c r="A6" s="170"/>
      <c r="B6" s="81" t="s">
        <v>216</v>
      </c>
      <c r="C6" s="76">
        <v>1</v>
      </c>
      <c r="D6" s="77" t="s">
        <v>217</v>
      </c>
      <c r="E6" s="64" t="s">
        <v>218</v>
      </c>
      <c r="F6" s="64" t="s">
        <v>53</v>
      </c>
      <c r="G6" s="133"/>
      <c r="H6" s="117" t="s">
        <v>140</v>
      </c>
      <c r="I6" s="112"/>
      <c r="J6" s="123">
        <v>56952</v>
      </c>
      <c r="K6" s="109">
        <f t="shared" si="0"/>
        <v>56952</v>
      </c>
    </row>
    <row r="7" spans="1:11" ht="90" x14ac:dyDescent="0.2">
      <c r="A7" s="170"/>
      <c r="B7" s="81" t="s">
        <v>219</v>
      </c>
      <c r="C7" s="76">
        <v>0</v>
      </c>
      <c r="D7" s="77" t="s">
        <v>220</v>
      </c>
      <c r="E7" s="64" t="s">
        <v>287</v>
      </c>
      <c r="F7" s="64" t="s">
        <v>53</v>
      </c>
      <c r="G7" s="133"/>
      <c r="H7" s="117" t="s">
        <v>140</v>
      </c>
      <c r="I7" s="112" t="s">
        <v>49</v>
      </c>
      <c r="J7" s="109">
        <v>55000</v>
      </c>
      <c r="K7" s="109">
        <f t="shared" si="0"/>
        <v>0</v>
      </c>
    </row>
    <row r="8" spans="1:11" ht="90" x14ac:dyDescent="0.2">
      <c r="A8" s="170"/>
      <c r="B8" s="81" t="s">
        <v>221</v>
      </c>
      <c r="C8" s="76">
        <v>7</v>
      </c>
      <c r="D8" s="77" t="s">
        <v>220</v>
      </c>
      <c r="E8" s="64" t="s">
        <v>222</v>
      </c>
      <c r="F8" s="64" t="s">
        <v>53</v>
      </c>
      <c r="G8" s="133"/>
      <c r="H8" s="117" t="s">
        <v>140</v>
      </c>
      <c r="I8" s="112" t="s">
        <v>49</v>
      </c>
      <c r="J8" s="123">
        <v>51020</v>
      </c>
      <c r="K8" s="109">
        <f t="shared" si="0"/>
        <v>357140</v>
      </c>
    </row>
    <row r="9" spans="1:11" ht="90" x14ac:dyDescent="0.2">
      <c r="A9" s="170"/>
      <c r="B9" s="81" t="s">
        <v>223</v>
      </c>
      <c r="C9" s="76">
        <v>2</v>
      </c>
      <c r="D9" s="77" t="s">
        <v>51</v>
      </c>
      <c r="E9" s="64" t="s">
        <v>224</v>
      </c>
      <c r="F9" s="64" t="s">
        <v>53</v>
      </c>
      <c r="G9" s="133"/>
      <c r="H9" s="117" t="s">
        <v>140</v>
      </c>
      <c r="I9" s="112" t="s">
        <v>49</v>
      </c>
      <c r="J9" s="123">
        <v>50545</v>
      </c>
      <c r="K9" s="109">
        <f t="shared" si="0"/>
        <v>101090</v>
      </c>
    </row>
    <row r="10" spans="1:11" ht="90" x14ac:dyDescent="0.2">
      <c r="A10" s="170"/>
      <c r="B10" s="81" t="s">
        <v>225</v>
      </c>
      <c r="C10" s="76">
        <v>4</v>
      </c>
      <c r="D10" s="77" t="s">
        <v>226</v>
      </c>
      <c r="E10" s="64" t="s">
        <v>227</v>
      </c>
      <c r="F10" s="64" t="s">
        <v>53</v>
      </c>
      <c r="G10" s="133"/>
      <c r="H10" s="117" t="s">
        <v>140</v>
      </c>
      <c r="I10" s="112" t="s">
        <v>49</v>
      </c>
      <c r="J10" s="123">
        <v>51020</v>
      </c>
      <c r="K10" s="109">
        <f t="shared" si="0"/>
        <v>204080</v>
      </c>
    </row>
    <row r="11" spans="1:11" ht="90" x14ac:dyDescent="0.2">
      <c r="A11" s="170"/>
      <c r="B11" s="81" t="s">
        <v>228</v>
      </c>
      <c r="C11" s="76">
        <v>1</v>
      </c>
      <c r="D11" s="77" t="s">
        <v>51</v>
      </c>
      <c r="E11" s="64" t="s">
        <v>229</v>
      </c>
      <c r="F11" s="64" t="s">
        <v>53</v>
      </c>
      <c r="G11" s="133"/>
      <c r="H11" s="117" t="s">
        <v>140</v>
      </c>
      <c r="I11" s="112" t="s">
        <v>49</v>
      </c>
      <c r="J11" s="123">
        <v>48053</v>
      </c>
      <c r="K11" s="109">
        <f t="shared" si="0"/>
        <v>48053</v>
      </c>
    </row>
    <row r="12" spans="1:11" ht="90" x14ac:dyDescent="0.2">
      <c r="A12" s="170"/>
      <c r="B12" s="81" t="s">
        <v>230</v>
      </c>
      <c r="C12" s="76">
        <v>0</v>
      </c>
      <c r="D12" s="77" t="s">
        <v>231</v>
      </c>
      <c r="E12" s="64" t="s">
        <v>288</v>
      </c>
      <c r="F12" s="64" t="s">
        <v>53</v>
      </c>
      <c r="G12" s="133"/>
      <c r="H12" s="117" t="s">
        <v>140</v>
      </c>
      <c r="I12" s="112" t="s">
        <v>49</v>
      </c>
      <c r="J12" s="123">
        <v>55000</v>
      </c>
      <c r="K12" s="109">
        <f t="shared" si="0"/>
        <v>0</v>
      </c>
    </row>
    <row r="13" spans="1:11" ht="90" x14ac:dyDescent="0.2">
      <c r="A13" s="170"/>
      <c r="B13" s="81" t="s">
        <v>232</v>
      </c>
      <c r="C13" s="76">
        <v>2</v>
      </c>
      <c r="D13" s="77" t="s">
        <v>233</v>
      </c>
      <c r="E13" s="64" t="s">
        <v>234</v>
      </c>
      <c r="F13" s="64" t="s">
        <v>53</v>
      </c>
      <c r="G13" s="133"/>
      <c r="H13" s="117" t="s">
        <v>140</v>
      </c>
      <c r="I13" s="112" t="s">
        <v>49</v>
      </c>
      <c r="J13" s="123">
        <v>68250</v>
      </c>
      <c r="K13" s="109">
        <f t="shared" si="0"/>
        <v>136500</v>
      </c>
    </row>
    <row r="14" spans="1:11" ht="80.25" customHeight="1" x14ac:dyDescent="0.2">
      <c r="A14" s="170"/>
      <c r="B14" s="81" t="s">
        <v>235</v>
      </c>
      <c r="C14" s="76">
        <v>1</v>
      </c>
      <c r="D14" s="77" t="s">
        <v>236</v>
      </c>
      <c r="E14" s="64" t="s">
        <v>237</v>
      </c>
      <c r="F14" s="64" t="s">
        <v>53</v>
      </c>
      <c r="G14" s="133"/>
      <c r="H14" s="117" t="s">
        <v>140</v>
      </c>
      <c r="I14" s="112" t="s">
        <v>49</v>
      </c>
      <c r="J14" s="123">
        <v>49833</v>
      </c>
      <c r="K14" s="109">
        <f t="shared" si="0"/>
        <v>49833</v>
      </c>
    </row>
    <row r="15" spans="1:11" ht="78.75" customHeight="1" x14ac:dyDescent="0.2">
      <c r="A15" s="170"/>
      <c r="B15" s="81" t="s">
        <v>238</v>
      </c>
      <c r="C15" s="76">
        <v>5</v>
      </c>
      <c r="D15" s="77" t="s">
        <v>236</v>
      </c>
      <c r="E15" s="64" t="s">
        <v>239</v>
      </c>
      <c r="F15" s="64" t="s">
        <v>53</v>
      </c>
      <c r="G15" s="133"/>
      <c r="H15" s="117" t="s">
        <v>140</v>
      </c>
      <c r="I15" s="112" t="s">
        <v>49</v>
      </c>
      <c r="J15" s="123">
        <v>51020</v>
      </c>
      <c r="K15" s="109">
        <f>J15*C15</f>
        <v>255100</v>
      </c>
    </row>
    <row r="16" spans="1:11" ht="79.5" customHeight="1" thickBot="1" x14ac:dyDescent="0.25">
      <c r="A16" s="170"/>
      <c r="B16" s="102" t="s">
        <v>240</v>
      </c>
      <c r="C16" s="88">
        <v>1</v>
      </c>
      <c r="D16" s="89" t="s">
        <v>236</v>
      </c>
      <c r="E16" s="87" t="s">
        <v>239</v>
      </c>
      <c r="F16" s="87" t="s">
        <v>53</v>
      </c>
      <c r="G16" s="136"/>
      <c r="H16" s="120" t="s">
        <v>140</v>
      </c>
      <c r="I16" s="112" t="s">
        <v>49</v>
      </c>
      <c r="J16" s="123">
        <v>51020</v>
      </c>
      <c r="K16" s="109">
        <f>J16*C16</f>
        <v>51020</v>
      </c>
    </row>
    <row r="17" spans="1:11" ht="15.75" thickBot="1" x14ac:dyDescent="0.25">
      <c r="A17" s="150" t="s">
        <v>104</v>
      </c>
      <c r="B17" s="151"/>
      <c r="C17" s="7">
        <f>SUM(C4:C16)</f>
        <v>30</v>
      </c>
      <c r="G17" s="137">
        <f>SUM(G4:G16)</f>
        <v>0</v>
      </c>
      <c r="J17" s="109"/>
      <c r="K17" s="109">
        <f>SUM(K4:K16)</f>
        <v>1554613</v>
      </c>
    </row>
    <row r="18" spans="1:11" x14ac:dyDescent="0.2">
      <c r="J18" s="109"/>
      <c r="K18" s="110">
        <f>K17*12</f>
        <v>18655356</v>
      </c>
    </row>
    <row r="19" spans="1:11" ht="36.75" customHeight="1" x14ac:dyDescent="0.2">
      <c r="A19" s="1" t="s">
        <v>105</v>
      </c>
      <c r="B19" s="149" t="s">
        <v>241</v>
      </c>
      <c r="C19" s="149"/>
      <c r="D19" s="29">
        <f>K18</f>
        <v>18655356</v>
      </c>
    </row>
    <row r="20" spans="1:11" ht="36.75" customHeight="1" x14ac:dyDescent="0.2">
      <c r="A20" s="1" t="s">
        <v>106</v>
      </c>
      <c r="B20" s="156" t="s">
        <v>299</v>
      </c>
      <c r="C20" s="156"/>
      <c r="D20" s="29">
        <f>G17</f>
        <v>0</v>
      </c>
    </row>
    <row r="21" spans="1:11" ht="26.25" customHeight="1" x14ac:dyDescent="0.2">
      <c r="A21" s="1" t="s">
        <v>109</v>
      </c>
      <c r="B21" s="152" t="s">
        <v>107</v>
      </c>
      <c r="C21" s="152"/>
      <c r="D21" s="105"/>
      <c r="E21" s="52" t="s">
        <v>108</v>
      </c>
    </row>
    <row r="22" spans="1:11" ht="47.25" customHeight="1" x14ac:dyDescent="0.2">
      <c r="A22" s="1" t="s">
        <v>110</v>
      </c>
      <c r="B22" s="149" t="s">
        <v>310</v>
      </c>
      <c r="C22" s="149"/>
      <c r="D22" s="29">
        <f>D19*D21</f>
        <v>0</v>
      </c>
      <c r="E22" s="9"/>
    </row>
    <row r="23" spans="1:11" ht="47.25" customHeight="1" x14ac:dyDescent="0.2">
      <c r="A23" s="1" t="s">
        <v>309</v>
      </c>
      <c r="B23" s="149" t="s">
        <v>311</v>
      </c>
      <c r="C23" s="149"/>
      <c r="D23" s="29">
        <f>D19+D20+D22</f>
        <v>18655356</v>
      </c>
      <c r="E23" s="9"/>
    </row>
    <row r="24" spans="1:11" ht="39" customHeight="1" x14ac:dyDescent="0.2">
      <c r="A24" s="5"/>
      <c r="B24" s="10" t="s">
        <v>312</v>
      </c>
      <c r="C24" s="11"/>
      <c r="E24" s="9"/>
    </row>
    <row r="25" spans="1:11" ht="15.75" x14ac:dyDescent="0.2">
      <c r="A25" s="5"/>
      <c r="B25" s="57" t="s">
        <v>111</v>
      </c>
      <c r="C25" s="58" t="s">
        <v>41</v>
      </c>
      <c r="D25" s="58" t="s">
        <v>112</v>
      </c>
      <c r="E25" s="9"/>
    </row>
    <row r="26" spans="1:11" ht="15.75" x14ac:dyDescent="0.2">
      <c r="A26" s="5"/>
      <c r="B26" s="73" t="s">
        <v>113</v>
      </c>
      <c r="C26" s="68" t="s">
        <v>178</v>
      </c>
      <c r="D26" s="69" t="s">
        <v>115</v>
      </c>
    </row>
    <row r="27" spans="1:11" ht="63" x14ac:dyDescent="0.2">
      <c r="A27" s="5"/>
      <c r="B27" s="73" t="s">
        <v>116</v>
      </c>
      <c r="C27" s="68" t="s">
        <v>117</v>
      </c>
      <c r="D27" s="106" t="s">
        <v>242</v>
      </c>
      <c r="E27" s="5"/>
    </row>
    <row r="28" spans="1:11" ht="47.25" x14ac:dyDescent="0.2">
      <c r="A28" s="5"/>
      <c r="B28" s="73" t="s">
        <v>119</v>
      </c>
      <c r="C28" s="68" t="s">
        <v>120</v>
      </c>
      <c r="D28" s="69" t="s">
        <v>157</v>
      </c>
    </row>
    <row r="29" spans="1:11" ht="31.5" x14ac:dyDescent="0.2">
      <c r="A29" s="5"/>
      <c r="B29" s="73" t="s">
        <v>122</v>
      </c>
      <c r="C29" s="68" t="s">
        <v>123</v>
      </c>
      <c r="D29" s="69" t="s">
        <v>124</v>
      </c>
    </row>
    <row r="30" spans="1:11" ht="31.5" x14ac:dyDescent="0.2">
      <c r="A30" s="5"/>
      <c r="B30" s="73" t="s">
        <v>125</v>
      </c>
      <c r="C30" s="68" t="s">
        <v>126</v>
      </c>
      <c r="D30" s="69" t="s">
        <v>127</v>
      </c>
    </row>
    <row r="31" spans="1:11" s="4" customFormat="1" ht="31.5" x14ac:dyDescent="0.2">
      <c r="B31" s="74" t="s">
        <v>128</v>
      </c>
      <c r="C31" s="68" t="s">
        <v>129</v>
      </c>
      <c r="D31" s="70" t="s">
        <v>130</v>
      </c>
      <c r="F31" s="5"/>
      <c r="G31" s="5"/>
      <c r="H31" s="5"/>
    </row>
    <row r="32" spans="1:11" ht="78.75" x14ac:dyDescent="0.2">
      <c r="B32" s="75" t="s">
        <v>131</v>
      </c>
      <c r="C32" s="71" t="s">
        <v>132</v>
      </c>
      <c r="D32" s="72" t="s">
        <v>133</v>
      </c>
    </row>
  </sheetData>
  <mergeCells count="8">
    <mergeCell ref="D3:E3"/>
    <mergeCell ref="B22:C22"/>
    <mergeCell ref="B23:C23"/>
    <mergeCell ref="A17:B17"/>
    <mergeCell ref="B19:C19"/>
    <mergeCell ref="B21:C21"/>
    <mergeCell ref="A4:A16"/>
    <mergeCell ref="B20:C20"/>
  </mergeCells>
  <pageMargins left="0.70866141732283472" right="0.70866141732283472" top="0.74803149606299213" bottom="0.74803149606299213" header="0.31496062992125984" footer="0.31496062992125984"/>
  <pageSetup paperSize="9" scale="61" fitToHeight="2"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C5D6-7781-40CE-A358-D60CF33A8B00}">
  <sheetPr>
    <tabColor rgb="FF002060"/>
    <pageSetUpPr fitToPage="1"/>
  </sheetPr>
  <dimension ref="A1:K22"/>
  <sheetViews>
    <sheetView showGridLines="0" topLeftCell="A5"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1" style="4" customWidth="1"/>
    <col min="5" max="5" width="47.7109375" style="4" customWidth="1"/>
    <col min="6" max="7" width="23.140625" style="5" customWidth="1"/>
    <col min="8" max="8" width="22.42578125"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243</v>
      </c>
    </row>
    <row r="3" spans="1:11" s="14" customFormat="1" ht="45.75" customHeight="1" x14ac:dyDescent="0.2">
      <c r="A3" s="86" t="s">
        <v>243</v>
      </c>
      <c r="B3" s="78" t="s">
        <v>38</v>
      </c>
      <c r="C3" s="79" t="s">
        <v>39</v>
      </c>
      <c r="D3" s="148" t="s">
        <v>40</v>
      </c>
      <c r="E3" s="148"/>
      <c r="F3" s="79" t="s">
        <v>41</v>
      </c>
      <c r="G3" s="80" t="s">
        <v>301</v>
      </c>
      <c r="H3" s="80" t="s">
        <v>42</v>
      </c>
      <c r="I3" s="111" t="s">
        <v>43</v>
      </c>
      <c r="J3" s="108" t="s">
        <v>291</v>
      </c>
      <c r="K3" s="108" t="s">
        <v>30</v>
      </c>
    </row>
    <row r="4" spans="1:11" s="14" customFormat="1" ht="90" x14ac:dyDescent="0.2">
      <c r="A4" s="158" t="s">
        <v>26</v>
      </c>
      <c r="B4" s="81" t="s">
        <v>244</v>
      </c>
      <c r="C4" s="76">
        <v>1</v>
      </c>
      <c r="D4" s="77" t="s">
        <v>245</v>
      </c>
      <c r="E4" s="64" t="s">
        <v>246</v>
      </c>
      <c r="F4" s="64" t="s">
        <v>53</v>
      </c>
      <c r="G4" s="133"/>
      <c r="H4" s="117" t="s">
        <v>48</v>
      </c>
      <c r="I4" s="112" t="s">
        <v>247</v>
      </c>
      <c r="J4" s="123">
        <v>85428</v>
      </c>
      <c r="K4" s="109">
        <f>J4*C4</f>
        <v>85428</v>
      </c>
    </row>
    <row r="5" spans="1:11" ht="60" x14ac:dyDescent="0.2">
      <c r="A5" s="159"/>
      <c r="B5" s="81" t="s">
        <v>248</v>
      </c>
      <c r="C5" s="76">
        <v>11</v>
      </c>
      <c r="D5" s="77" t="s">
        <v>249</v>
      </c>
      <c r="E5" s="64" t="s">
        <v>250</v>
      </c>
      <c r="F5" s="64" t="s">
        <v>53</v>
      </c>
      <c r="G5" s="136"/>
      <c r="H5" s="117" t="s">
        <v>48</v>
      </c>
      <c r="I5" s="112" t="s">
        <v>49</v>
      </c>
      <c r="J5" s="123">
        <v>48647</v>
      </c>
      <c r="K5" s="109">
        <f>J5*C5</f>
        <v>535117</v>
      </c>
    </row>
    <row r="6" spans="1:11" ht="60.75" thickBot="1" x14ac:dyDescent="0.25">
      <c r="A6" s="160"/>
      <c r="B6" s="82" t="s">
        <v>251</v>
      </c>
      <c r="C6" s="83">
        <v>115</v>
      </c>
      <c r="D6" s="84" t="s">
        <v>51</v>
      </c>
      <c r="E6" s="85" t="s">
        <v>292</v>
      </c>
      <c r="F6" s="85" t="s">
        <v>53</v>
      </c>
      <c r="G6" s="27"/>
      <c r="H6" s="140" t="s">
        <v>48</v>
      </c>
      <c r="I6" s="112" t="s">
        <v>49</v>
      </c>
      <c r="J6" s="123">
        <v>43527.6</v>
      </c>
      <c r="K6" s="109">
        <f>J6*C6</f>
        <v>5005674</v>
      </c>
    </row>
    <row r="7" spans="1:11" ht="15.75" thickBot="1" x14ac:dyDescent="0.25">
      <c r="A7" s="150" t="s">
        <v>104</v>
      </c>
      <c r="B7" s="151"/>
      <c r="C7" s="7">
        <f>SUM(C4:C6)</f>
        <v>127</v>
      </c>
      <c r="G7" s="137">
        <f>SUM(G4:G6)</f>
        <v>0</v>
      </c>
      <c r="J7" s="109"/>
      <c r="K7" s="109">
        <f>SUM(K4:K6)</f>
        <v>5626219</v>
      </c>
    </row>
    <row r="8" spans="1:11" x14ac:dyDescent="0.2">
      <c r="J8" s="109"/>
      <c r="K8" s="110">
        <f>K7*12</f>
        <v>67514628</v>
      </c>
    </row>
    <row r="9" spans="1:11" ht="36.75" customHeight="1" x14ac:dyDescent="0.2">
      <c r="A9" s="1" t="s">
        <v>105</v>
      </c>
      <c r="B9" s="149" t="s">
        <v>252</v>
      </c>
      <c r="C9" s="149"/>
      <c r="D9" s="29">
        <f>K8</f>
        <v>67514628</v>
      </c>
    </row>
    <row r="10" spans="1:11" ht="36.75" customHeight="1" x14ac:dyDescent="0.2">
      <c r="A10" s="1" t="s">
        <v>106</v>
      </c>
      <c r="B10" s="156" t="s">
        <v>299</v>
      </c>
      <c r="C10" s="156"/>
      <c r="D10" s="29">
        <f>G7</f>
        <v>0</v>
      </c>
    </row>
    <row r="11" spans="1:11" ht="26.25" customHeight="1" x14ac:dyDescent="0.2">
      <c r="A11" s="1" t="s">
        <v>109</v>
      </c>
      <c r="B11" s="152" t="s">
        <v>107</v>
      </c>
      <c r="C11" s="152"/>
      <c r="D11" s="105"/>
      <c r="E11" s="52" t="s">
        <v>108</v>
      </c>
    </row>
    <row r="12" spans="1:11" ht="47.25" customHeight="1" x14ac:dyDescent="0.2">
      <c r="A12" s="1" t="s">
        <v>110</v>
      </c>
      <c r="B12" s="149" t="s">
        <v>310</v>
      </c>
      <c r="C12" s="149"/>
      <c r="D12" s="29">
        <f>D9*D11</f>
        <v>0</v>
      </c>
      <c r="E12" s="9"/>
    </row>
    <row r="13" spans="1:11" ht="47.25" customHeight="1" x14ac:dyDescent="0.2">
      <c r="A13" s="1" t="s">
        <v>309</v>
      </c>
      <c r="B13" s="149" t="s">
        <v>311</v>
      </c>
      <c r="C13" s="149"/>
      <c r="D13" s="29">
        <f>D9+D10+D12</f>
        <v>67514628</v>
      </c>
      <c r="E13" s="9"/>
    </row>
    <row r="14" spans="1:11" ht="39" customHeight="1" x14ac:dyDescent="0.2">
      <c r="A14" s="5"/>
      <c r="B14" s="10" t="s">
        <v>312</v>
      </c>
      <c r="C14" s="11"/>
      <c r="E14" s="9"/>
    </row>
    <row r="15" spans="1:11" ht="15.75" x14ac:dyDescent="0.2">
      <c r="A15" s="5"/>
      <c r="B15" s="57" t="s">
        <v>111</v>
      </c>
      <c r="C15" s="58" t="s">
        <v>41</v>
      </c>
      <c r="D15" s="58" t="s">
        <v>112</v>
      </c>
      <c r="E15" s="9"/>
    </row>
    <row r="16" spans="1:11" ht="15.75" x14ac:dyDescent="0.2">
      <c r="A16" s="5"/>
      <c r="B16" s="73" t="s">
        <v>113</v>
      </c>
      <c r="C16" s="68" t="s">
        <v>178</v>
      </c>
      <c r="D16" s="69" t="s">
        <v>115</v>
      </c>
    </row>
    <row r="17" spans="1:8" ht="78.75" x14ac:dyDescent="0.2">
      <c r="A17" s="5"/>
      <c r="B17" s="73" t="s">
        <v>116</v>
      </c>
      <c r="C17" s="68" t="s">
        <v>117</v>
      </c>
      <c r="D17" s="106" t="s">
        <v>253</v>
      </c>
      <c r="E17" s="5"/>
    </row>
    <row r="18" spans="1:8" ht="47.25" x14ac:dyDescent="0.2">
      <c r="A18" s="5"/>
      <c r="B18" s="73" t="s">
        <v>119</v>
      </c>
      <c r="C18" s="68" t="s">
        <v>120</v>
      </c>
      <c r="D18" s="69" t="s">
        <v>157</v>
      </c>
    </row>
    <row r="19" spans="1:8" ht="31.5" x14ac:dyDescent="0.2">
      <c r="A19" s="5"/>
      <c r="B19" s="73" t="s">
        <v>122</v>
      </c>
      <c r="C19" s="68" t="s">
        <v>123</v>
      </c>
      <c r="D19" s="69" t="s">
        <v>124</v>
      </c>
    </row>
    <row r="20" spans="1:8" ht="31.5" x14ac:dyDescent="0.2">
      <c r="A20" s="5"/>
      <c r="B20" s="73" t="s">
        <v>125</v>
      </c>
      <c r="C20" s="68" t="s">
        <v>126</v>
      </c>
      <c r="D20" s="69" t="s">
        <v>127</v>
      </c>
    </row>
    <row r="21" spans="1:8" s="4" customFormat="1" ht="31.5" x14ac:dyDescent="0.2">
      <c r="B21" s="74" t="s">
        <v>128</v>
      </c>
      <c r="C21" s="68" t="s">
        <v>129</v>
      </c>
      <c r="D21" s="70" t="s">
        <v>130</v>
      </c>
      <c r="F21" s="5"/>
      <c r="G21" s="5"/>
      <c r="H21" s="5"/>
    </row>
    <row r="22" spans="1:8" ht="94.5" x14ac:dyDescent="0.2">
      <c r="B22" s="75" t="s">
        <v>131</v>
      </c>
      <c r="C22" s="71" t="s">
        <v>132</v>
      </c>
      <c r="D22" s="72" t="s">
        <v>133</v>
      </c>
    </row>
  </sheetData>
  <mergeCells count="8">
    <mergeCell ref="D3:E3"/>
    <mergeCell ref="B12:C12"/>
    <mergeCell ref="B13:C13"/>
    <mergeCell ref="A7:B7"/>
    <mergeCell ref="B9:C9"/>
    <mergeCell ref="B11:C11"/>
    <mergeCell ref="A4:A6"/>
    <mergeCell ref="B10:C10"/>
  </mergeCells>
  <pageMargins left="0.70866141732283472" right="0.70866141732283472" top="0.74803149606299213" bottom="0.74803149606299213" header="0.31496062992125984" footer="0.31496062992125984"/>
  <pageSetup paperSize="9" scale="46" fitToHeight="2"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0051-3D95-4081-A61A-726F1B942080}">
  <sheetPr>
    <tabColor rgb="FF7030A0"/>
    <pageSetUpPr fitToPage="1"/>
  </sheetPr>
  <dimension ref="A1:K32"/>
  <sheetViews>
    <sheetView showGridLines="0" topLeftCell="A15" workbookViewId="0">
      <selection activeCell="B16" sqref="B16"/>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254</v>
      </c>
    </row>
    <row r="3" spans="1:11" s="14" customFormat="1" ht="45.75" customHeight="1" thickBot="1" x14ac:dyDescent="0.25">
      <c r="A3" s="12" t="s">
        <v>254</v>
      </c>
      <c r="B3" s="13" t="s">
        <v>38</v>
      </c>
      <c r="C3" s="30" t="s">
        <v>39</v>
      </c>
      <c r="D3" s="157" t="s">
        <v>40</v>
      </c>
      <c r="E3" s="157"/>
      <c r="F3" s="30" t="s">
        <v>41</v>
      </c>
      <c r="G3" s="36" t="s">
        <v>301</v>
      </c>
      <c r="H3" s="36" t="s">
        <v>42</v>
      </c>
      <c r="I3" s="111" t="s">
        <v>43</v>
      </c>
      <c r="J3" s="108" t="s">
        <v>291</v>
      </c>
      <c r="K3" s="108" t="s">
        <v>30</v>
      </c>
    </row>
    <row r="4" spans="1:11" ht="90" x14ac:dyDescent="0.2">
      <c r="A4" s="171" t="s">
        <v>28</v>
      </c>
      <c r="B4" s="15" t="s">
        <v>255</v>
      </c>
      <c r="C4" s="16">
        <v>1</v>
      </c>
      <c r="D4" s="34" t="s">
        <v>256</v>
      </c>
      <c r="E4" s="15" t="s">
        <v>257</v>
      </c>
      <c r="F4" s="18" t="s">
        <v>53</v>
      </c>
      <c r="G4" s="18"/>
      <c r="H4" s="37" t="s">
        <v>258</v>
      </c>
      <c r="I4" s="112" t="s">
        <v>259</v>
      </c>
      <c r="J4" s="123">
        <v>77123</v>
      </c>
      <c r="K4" s="109">
        <f t="shared" ref="K4:K10" si="0">J4*C4</f>
        <v>77123</v>
      </c>
    </row>
    <row r="5" spans="1:11" ht="90" x14ac:dyDescent="0.2">
      <c r="A5" s="168"/>
      <c r="B5" s="6" t="s">
        <v>260</v>
      </c>
      <c r="C5" s="1">
        <v>18</v>
      </c>
      <c r="D5" s="33" t="s">
        <v>256</v>
      </c>
      <c r="E5" s="6" t="s">
        <v>261</v>
      </c>
      <c r="F5" s="19" t="s">
        <v>53</v>
      </c>
      <c r="G5" s="19"/>
      <c r="H5" s="38" t="s">
        <v>258</v>
      </c>
      <c r="I5" s="112" t="s">
        <v>259</v>
      </c>
      <c r="J5" s="123">
        <v>72240</v>
      </c>
      <c r="K5" s="109">
        <f t="shared" si="0"/>
        <v>1300320</v>
      </c>
    </row>
    <row r="6" spans="1:11" ht="90" x14ac:dyDescent="0.2">
      <c r="A6" s="168"/>
      <c r="B6" s="6" t="s">
        <v>262</v>
      </c>
      <c r="C6" s="1">
        <v>0</v>
      </c>
      <c r="D6" s="33" t="s">
        <v>263</v>
      </c>
      <c r="E6" s="6" t="s">
        <v>264</v>
      </c>
      <c r="F6" s="19" t="s">
        <v>53</v>
      </c>
      <c r="G6" s="19"/>
      <c r="H6" s="38" t="s">
        <v>258</v>
      </c>
      <c r="I6" s="112" t="s">
        <v>259</v>
      </c>
      <c r="J6" s="123">
        <v>72240</v>
      </c>
      <c r="K6" s="109">
        <f t="shared" si="0"/>
        <v>0</v>
      </c>
    </row>
    <row r="7" spans="1:11" ht="90" x14ac:dyDescent="0.2">
      <c r="A7" s="168"/>
      <c r="B7" s="6" t="s">
        <v>265</v>
      </c>
      <c r="C7" s="1">
        <v>4</v>
      </c>
      <c r="D7" s="33" t="s">
        <v>256</v>
      </c>
      <c r="E7" s="6" t="s">
        <v>266</v>
      </c>
      <c r="F7" s="19" t="s">
        <v>53</v>
      </c>
      <c r="G7" s="19"/>
      <c r="H7" s="38" t="s">
        <v>258</v>
      </c>
      <c r="I7" s="112" t="s">
        <v>259</v>
      </c>
      <c r="J7" s="123">
        <v>65258</v>
      </c>
      <c r="K7" s="109">
        <f t="shared" si="0"/>
        <v>261032</v>
      </c>
    </row>
    <row r="8" spans="1:11" ht="90" x14ac:dyDescent="0.2">
      <c r="A8" s="168"/>
      <c r="B8" s="4" t="s">
        <v>267</v>
      </c>
      <c r="C8" s="1">
        <v>2</v>
      </c>
      <c r="D8" s="33" t="s">
        <v>268</v>
      </c>
      <c r="E8" s="6" t="s">
        <v>269</v>
      </c>
      <c r="F8" s="19" t="s">
        <v>53</v>
      </c>
      <c r="G8" s="19"/>
      <c r="H8" s="38" t="s">
        <v>258</v>
      </c>
      <c r="I8" s="112" t="s">
        <v>259</v>
      </c>
      <c r="J8" s="123">
        <v>51198</v>
      </c>
      <c r="K8" s="109">
        <f t="shared" si="0"/>
        <v>102396</v>
      </c>
    </row>
    <row r="9" spans="1:11" ht="90" x14ac:dyDescent="0.2">
      <c r="A9" s="168"/>
      <c r="B9" s="6" t="s">
        <v>270</v>
      </c>
      <c r="C9" s="1">
        <v>1</v>
      </c>
      <c r="D9" s="33" t="s">
        <v>256</v>
      </c>
      <c r="E9" s="6" t="s">
        <v>271</v>
      </c>
      <c r="F9" s="19" t="s">
        <v>272</v>
      </c>
      <c r="G9" s="19"/>
      <c r="H9" s="38" t="s">
        <v>258</v>
      </c>
      <c r="I9" s="112" t="s">
        <v>259</v>
      </c>
      <c r="J9" s="123">
        <v>58800</v>
      </c>
      <c r="K9" s="109">
        <f t="shared" si="0"/>
        <v>58800</v>
      </c>
    </row>
    <row r="10" spans="1:11" ht="90" x14ac:dyDescent="0.2">
      <c r="A10" s="168"/>
      <c r="B10" s="27" t="s">
        <v>315</v>
      </c>
      <c r="C10" s="28">
        <v>1</v>
      </c>
      <c r="D10" s="33" t="s">
        <v>256</v>
      </c>
      <c r="E10" s="6" t="s">
        <v>316</v>
      </c>
      <c r="F10" s="19" t="s">
        <v>272</v>
      </c>
      <c r="G10" s="19"/>
      <c r="H10" s="38" t="s">
        <v>258</v>
      </c>
      <c r="I10" s="112" t="s">
        <v>259</v>
      </c>
      <c r="J10" s="123">
        <v>100000</v>
      </c>
      <c r="K10" s="109">
        <f t="shared" si="0"/>
        <v>100000</v>
      </c>
    </row>
    <row r="11" spans="1:11" ht="90" x14ac:dyDescent="0.2">
      <c r="A11" s="168"/>
      <c r="B11" s="27" t="s">
        <v>317</v>
      </c>
      <c r="C11" s="28">
        <v>1</v>
      </c>
      <c r="D11" s="33" t="s">
        <v>256</v>
      </c>
      <c r="E11" s="6" t="s">
        <v>316</v>
      </c>
      <c r="F11" s="19" t="s">
        <v>272</v>
      </c>
      <c r="G11" s="19"/>
      <c r="H11" s="38" t="s">
        <v>258</v>
      </c>
      <c r="I11" s="112" t="s">
        <v>259</v>
      </c>
      <c r="J11" s="123">
        <v>100000</v>
      </c>
      <c r="K11" s="109">
        <f t="shared" ref="K11:K15" si="1">J11*C11</f>
        <v>100000</v>
      </c>
    </row>
    <row r="12" spans="1:11" ht="90" x14ac:dyDescent="0.2">
      <c r="A12" s="168"/>
      <c r="B12" s="27" t="s">
        <v>318</v>
      </c>
      <c r="C12" s="28">
        <v>1</v>
      </c>
      <c r="D12" s="33" t="s">
        <v>256</v>
      </c>
      <c r="E12" s="6" t="s">
        <v>316</v>
      </c>
      <c r="F12" s="19" t="s">
        <v>272</v>
      </c>
      <c r="G12" s="19"/>
      <c r="H12" s="38" t="s">
        <v>258</v>
      </c>
      <c r="I12" s="112" t="s">
        <v>259</v>
      </c>
      <c r="J12" s="123">
        <v>100000</v>
      </c>
      <c r="K12" s="109">
        <f t="shared" si="1"/>
        <v>100000</v>
      </c>
    </row>
    <row r="13" spans="1:11" ht="90" x14ac:dyDescent="0.2">
      <c r="A13" s="168"/>
      <c r="B13" s="27" t="s">
        <v>319</v>
      </c>
      <c r="C13" s="28">
        <v>1</v>
      </c>
      <c r="D13" s="33" t="s">
        <v>256</v>
      </c>
      <c r="E13" s="6" t="s">
        <v>316</v>
      </c>
      <c r="F13" s="19" t="s">
        <v>272</v>
      </c>
      <c r="G13" s="19"/>
      <c r="H13" s="38" t="s">
        <v>258</v>
      </c>
      <c r="I13" s="112" t="s">
        <v>259</v>
      </c>
      <c r="J13" s="123">
        <v>100000</v>
      </c>
      <c r="K13" s="109">
        <f t="shared" si="1"/>
        <v>100000</v>
      </c>
    </row>
    <row r="14" spans="1:11" ht="90" x14ac:dyDescent="0.2">
      <c r="A14" s="168"/>
      <c r="B14" s="27" t="s">
        <v>320</v>
      </c>
      <c r="C14" s="28">
        <v>1</v>
      </c>
      <c r="D14" s="33" t="s">
        <v>256</v>
      </c>
      <c r="E14" s="6" t="s">
        <v>316</v>
      </c>
      <c r="F14" s="19" t="s">
        <v>272</v>
      </c>
      <c r="G14" s="19"/>
      <c r="H14" s="38" t="s">
        <v>258</v>
      </c>
      <c r="I14" s="112" t="s">
        <v>259</v>
      </c>
      <c r="J14" s="123">
        <v>100000</v>
      </c>
      <c r="K14" s="109">
        <f t="shared" si="1"/>
        <v>100000</v>
      </c>
    </row>
    <row r="15" spans="1:11" ht="90" x14ac:dyDescent="0.2">
      <c r="A15" s="168"/>
      <c r="B15" s="27" t="s">
        <v>321</v>
      </c>
      <c r="C15" s="28">
        <v>1</v>
      </c>
      <c r="D15" s="33" t="s">
        <v>256</v>
      </c>
      <c r="E15" s="6" t="s">
        <v>316</v>
      </c>
      <c r="F15" s="19" t="s">
        <v>272</v>
      </c>
      <c r="G15" s="19"/>
      <c r="H15" s="38" t="s">
        <v>258</v>
      </c>
      <c r="I15" s="112" t="s">
        <v>259</v>
      </c>
      <c r="J15" s="123">
        <v>100000</v>
      </c>
      <c r="K15" s="109">
        <f t="shared" si="1"/>
        <v>100000</v>
      </c>
    </row>
    <row r="16" spans="1:11" ht="90.75" thickBot="1" x14ac:dyDescent="0.25">
      <c r="A16" s="172"/>
      <c r="B16" s="20" t="s">
        <v>314</v>
      </c>
      <c r="C16" s="21">
        <v>1</v>
      </c>
      <c r="D16" s="35" t="s">
        <v>256</v>
      </c>
      <c r="E16" s="20" t="s">
        <v>273</v>
      </c>
      <c r="F16" s="23" t="s">
        <v>53</v>
      </c>
      <c r="G16" s="23"/>
      <c r="H16" s="39" t="s">
        <v>258</v>
      </c>
      <c r="I16" s="112" t="s">
        <v>259</v>
      </c>
      <c r="J16" s="123">
        <v>68891</v>
      </c>
      <c r="K16" s="109">
        <f>J16*C16</f>
        <v>68891</v>
      </c>
    </row>
    <row r="17" spans="1:11" ht="15.75" thickBot="1" x14ac:dyDescent="0.25">
      <c r="A17" s="150" t="s">
        <v>104</v>
      </c>
      <c r="B17" s="151"/>
      <c r="C17" s="7">
        <f>SUM(C4:C16)</f>
        <v>33</v>
      </c>
      <c r="G17" s="137">
        <f>SUM(G4:G16)</f>
        <v>0</v>
      </c>
      <c r="J17" s="109"/>
      <c r="K17" s="109">
        <f>SUM(K4:K16)</f>
        <v>2468562</v>
      </c>
    </row>
    <row r="18" spans="1:11" x14ac:dyDescent="0.2">
      <c r="J18" s="109"/>
      <c r="K18" s="110">
        <f>K17*12</f>
        <v>29622744</v>
      </c>
    </row>
    <row r="19" spans="1:11" ht="36.75" customHeight="1" x14ac:dyDescent="0.2">
      <c r="A19" s="1" t="s">
        <v>105</v>
      </c>
      <c r="B19" s="149" t="s">
        <v>274</v>
      </c>
      <c r="C19" s="149"/>
      <c r="D19" s="29">
        <f>K18</f>
        <v>29622744</v>
      </c>
    </row>
    <row r="20" spans="1:11" ht="36.75" customHeight="1" x14ac:dyDescent="0.2">
      <c r="A20" s="1" t="s">
        <v>106</v>
      </c>
      <c r="B20" s="156" t="s">
        <v>299</v>
      </c>
      <c r="C20" s="156"/>
      <c r="D20" s="29">
        <f>G17</f>
        <v>0</v>
      </c>
    </row>
    <row r="21" spans="1:11" ht="26.25" customHeight="1" x14ac:dyDescent="0.2">
      <c r="A21" s="1" t="s">
        <v>109</v>
      </c>
      <c r="B21" s="152" t="s">
        <v>107</v>
      </c>
      <c r="C21" s="152"/>
      <c r="D21" s="105"/>
      <c r="E21" s="52" t="s">
        <v>108</v>
      </c>
    </row>
    <row r="22" spans="1:11" ht="47.25" customHeight="1" x14ac:dyDescent="0.2">
      <c r="A22" s="1" t="s">
        <v>110</v>
      </c>
      <c r="B22" s="149" t="s">
        <v>310</v>
      </c>
      <c r="C22" s="149"/>
      <c r="D22" s="29">
        <f>D19*D21</f>
        <v>0</v>
      </c>
      <c r="E22" s="9"/>
    </row>
    <row r="23" spans="1:11" ht="47.25" customHeight="1" x14ac:dyDescent="0.2">
      <c r="A23" s="1" t="s">
        <v>309</v>
      </c>
      <c r="B23" s="149" t="s">
        <v>311</v>
      </c>
      <c r="C23" s="149"/>
      <c r="D23" s="29">
        <f>D19+D20+D22</f>
        <v>29622744</v>
      </c>
      <c r="E23" s="9"/>
    </row>
    <row r="24" spans="1:11" ht="39" customHeight="1" x14ac:dyDescent="0.2">
      <c r="A24" s="5"/>
      <c r="B24" s="10" t="s">
        <v>312</v>
      </c>
      <c r="C24" s="11"/>
      <c r="E24" s="9"/>
    </row>
    <row r="25" spans="1:11" ht="15.75" x14ac:dyDescent="0.2">
      <c r="A25" s="5"/>
      <c r="B25" s="57" t="s">
        <v>111</v>
      </c>
      <c r="C25" s="58" t="s">
        <v>41</v>
      </c>
      <c r="D25" s="58" t="s">
        <v>112</v>
      </c>
      <c r="E25" s="9"/>
    </row>
    <row r="26" spans="1:11" ht="15.75" x14ac:dyDescent="0.2">
      <c r="A26" s="5"/>
      <c r="B26" s="73" t="s">
        <v>113</v>
      </c>
      <c r="C26" s="68" t="s">
        <v>178</v>
      </c>
      <c r="D26" s="69" t="s">
        <v>115</v>
      </c>
    </row>
    <row r="27" spans="1:11" ht="63" x14ac:dyDescent="0.2">
      <c r="A27" s="5"/>
      <c r="B27" s="73" t="s">
        <v>116</v>
      </c>
      <c r="C27" s="68" t="s">
        <v>117</v>
      </c>
      <c r="D27" s="106" t="s">
        <v>253</v>
      </c>
      <c r="E27" s="5"/>
    </row>
    <row r="28" spans="1:11" ht="47.25" x14ac:dyDescent="0.2">
      <c r="A28" s="5"/>
      <c r="B28" s="73" t="s">
        <v>119</v>
      </c>
      <c r="C28" s="68" t="s">
        <v>120</v>
      </c>
      <c r="D28" s="69" t="s">
        <v>157</v>
      </c>
    </row>
    <row r="29" spans="1:11" ht="31.5" x14ac:dyDescent="0.2">
      <c r="A29" s="5"/>
      <c r="B29" s="73" t="s">
        <v>122</v>
      </c>
      <c r="C29" s="68" t="s">
        <v>123</v>
      </c>
      <c r="D29" s="69" t="s">
        <v>124</v>
      </c>
    </row>
    <row r="30" spans="1:11" ht="31.5" x14ac:dyDescent="0.2">
      <c r="A30" s="5"/>
      <c r="B30" s="73" t="s">
        <v>125</v>
      </c>
      <c r="C30" s="68" t="s">
        <v>126</v>
      </c>
      <c r="D30" s="69" t="s">
        <v>127</v>
      </c>
    </row>
    <row r="31" spans="1:11" s="4" customFormat="1" ht="31.5" x14ac:dyDescent="0.2">
      <c r="B31" s="74" t="s">
        <v>128</v>
      </c>
      <c r="C31" s="68" t="s">
        <v>129</v>
      </c>
      <c r="D31" s="70" t="s">
        <v>130</v>
      </c>
      <c r="F31" s="5"/>
      <c r="G31" s="5"/>
      <c r="H31" s="5"/>
    </row>
    <row r="32" spans="1:11" ht="78.75" x14ac:dyDescent="0.2">
      <c r="B32" s="75" t="s">
        <v>131</v>
      </c>
      <c r="C32" s="71" t="s">
        <v>132</v>
      </c>
      <c r="D32" s="72" t="s">
        <v>133</v>
      </c>
    </row>
  </sheetData>
  <mergeCells count="8">
    <mergeCell ref="D3:E3"/>
    <mergeCell ref="B22:C22"/>
    <mergeCell ref="B23:C23"/>
    <mergeCell ref="A4:A16"/>
    <mergeCell ref="A17:B17"/>
    <mergeCell ref="B19:C19"/>
    <mergeCell ref="B21:C21"/>
    <mergeCell ref="B20:C20"/>
  </mergeCells>
  <pageMargins left="0.70866141732283472" right="0.70866141732283472" top="0.74803149606299213" bottom="0.74803149606299213" header="0.31496062992125984" footer="0.31496062992125984"/>
  <pageSetup paperSize="9" scale="61" fitToHeight="2"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AD211C169AAF439A3C1EB3310EA111" ma:contentTypeVersion="22" ma:contentTypeDescription="Create a new document." ma:contentTypeScope="" ma:versionID="697c7fcdee87b50578013865f5cbd8eb">
  <xsd:schema xmlns:xsd="http://www.w3.org/2001/XMLSchema" xmlns:xs="http://www.w3.org/2001/XMLSchema" xmlns:p="http://schemas.microsoft.com/office/2006/metadata/properties" xmlns:ns2="b6192373-1c6d-4b37-94db-ca0a7c788161" xmlns:ns3="5ebcda7c-5bbd-4f96-b3f9-637367e810a7" targetNamespace="http://schemas.microsoft.com/office/2006/metadata/properties" ma:root="true" ma:fieldsID="cf7664c13ea37ee6b30edd14ea75c160" ns2:_="" ns3:_="">
    <xsd:import namespace="b6192373-1c6d-4b37-94db-ca0a7c788161"/>
    <xsd:import namespace="5ebcda7c-5bbd-4f96-b3f9-637367e810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Sequence" minOccurs="0"/>
                <xsd:element ref="ns3:SharedWithUsers" minOccurs="0"/>
                <xsd:element ref="ns3:SharedWithDetails" minOccurs="0"/>
                <xsd:element ref="ns2:lcf76f155ced4ddcb4097134ff3c332f" minOccurs="0"/>
                <xsd:element ref="ns3:TaxCatchAll" minOccurs="0"/>
                <xsd:element ref="ns2:AttchmentwithVoucher" minOccurs="0"/>
                <xsd:element ref="ns2:SubmitinFinanc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92373-1c6d-4b37-94db-ca0a7c788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equence" ma:index="17" nillable="true" ma:displayName="Sequence" ma:description="Agreements details " ma:format="Dropdown" ma:internalName="Sequence" ma:percentage="TRUE">
      <xsd:simpleType>
        <xsd:restriction base="dms:Number"/>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b576c4-a365-408f-bf61-82bc4f2da3e3" ma:termSetId="09814cd3-568e-fe90-9814-8d621ff8fb84" ma:anchorId="fba54fb3-c3e1-fe81-a776-ca4b69148c4d" ma:open="true" ma:isKeyword="false">
      <xsd:complexType>
        <xsd:sequence>
          <xsd:element ref="pc:Terms" minOccurs="0" maxOccurs="1"/>
        </xsd:sequence>
      </xsd:complexType>
    </xsd:element>
    <xsd:element name="AttchmentwithVoucher" ma:index="23" nillable="true" ma:displayName="Attchment with Voucher " ma:default="1" ma:format="Dropdown" ma:internalName="AttchmentwithVoucher">
      <xsd:simpleType>
        <xsd:restriction base="dms:Boolean"/>
      </xsd:simpleType>
    </xsd:element>
    <xsd:element name="SubmitinFinance" ma:index="24" nillable="true" ma:displayName="Submit in Finance" ma:format="Dropdown" ma:internalName="SubmitinFinance">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cda7c-5bbd-4f96-b3f9-637367e810a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51c2b97-c94e-47b0-af60-3a7d7f1ead48}" ma:internalName="TaxCatchAll" ma:showField="CatchAllData" ma:web="5ebcda7c-5bbd-4f96-b3f9-637367e810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192373-1c6d-4b37-94db-ca0a7c788161">
      <Terms xmlns="http://schemas.microsoft.com/office/infopath/2007/PartnerControls"/>
    </lcf76f155ced4ddcb4097134ff3c332f>
    <TaxCatchAll xmlns="5ebcda7c-5bbd-4f96-b3f9-637367e810a7" xsi:nil="true"/>
    <Sequence xmlns="b6192373-1c6d-4b37-94db-ca0a7c788161" xsi:nil="true"/>
    <AttchmentwithVoucher xmlns="b6192373-1c6d-4b37-94db-ca0a7c788161">true</AttchmentwithVoucher>
    <SubmitinFinance xmlns="b6192373-1c6d-4b37-94db-ca0a7c788161" xsi:nil="true"/>
  </documentManagement>
</p:properties>
</file>

<file path=customXml/itemProps1.xml><?xml version="1.0" encoding="utf-8"?>
<ds:datastoreItem xmlns:ds="http://schemas.openxmlformats.org/officeDocument/2006/customXml" ds:itemID="{A6852822-7764-4E5B-AA53-D4208DACEDCF}">
  <ds:schemaRefs>
    <ds:schemaRef ds:uri="http://schemas.microsoft.com/sharepoint/v3/contenttype/forms"/>
  </ds:schemaRefs>
</ds:datastoreItem>
</file>

<file path=customXml/itemProps2.xml><?xml version="1.0" encoding="utf-8"?>
<ds:datastoreItem xmlns:ds="http://schemas.openxmlformats.org/officeDocument/2006/customXml" ds:itemID="{B7160E97-7A14-448C-BD6C-1D427D49F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92373-1c6d-4b37-94db-ca0a7c788161"/>
    <ds:schemaRef ds:uri="5ebcda7c-5bbd-4f96-b3f9-637367e81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B9C3D-3E53-40E3-917E-D509845B735C}">
  <ds:schemaRefs>
    <ds:schemaRef ds:uri="http://schemas.microsoft.com/office/2006/metadata/properties"/>
    <ds:schemaRef ds:uri="http://schemas.microsoft.com/office/infopath/2007/PartnerControls"/>
    <ds:schemaRef ds:uri="b6192373-1c6d-4b37-94db-ca0a7c788161"/>
    <ds:schemaRef ds:uri="5ebcda7c-5bbd-4f96-b3f9-637367e810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DataSheet</vt:lpstr>
      <vt:lpstr>Category A</vt:lpstr>
      <vt:lpstr>Category B</vt:lpstr>
      <vt:lpstr>Category C</vt:lpstr>
      <vt:lpstr>Category D</vt:lpstr>
      <vt:lpstr>Category E</vt:lpstr>
      <vt:lpstr>Category F</vt:lpstr>
      <vt:lpstr>Category G</vt:lpstr>
      <vt:lpstr>Category H</vt:lpstr>
      <vt:lpstr>'Category A'!Print_Area</vt:lpstr>
      <vt:lpstr>'Category B'!Print_Area</vt:lpstr>
      <vt:lpstr>'Category C'!Print_Area</vt:lpstr>
      <vt:lpstr>'Category D'!Print_Area</vt:lpstr>
      <vt:lpstr>'Category E'!Print_Area</vt:lpstr>
      <vt:lpstr>'Category F'!Print_Area</vt:lpstr>
      <vt:lpstr>'Category G'!Print_Area</vt:lpstr>
      <vt:lpstr>'Category 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ayousuf</dc:creator>
  <cp:keywords/>
  <dc:description/>
  <cp:lastModifiedBy>Muhammad  Hanif / Assistant Manager Procurement</cp:lastModifiedBy>
  <cp:revision/>
  <cp:lastPrinted>2025-12-04T09:40:23Z</cp:lastPrinted>
  <dcterms:created xsi:type="dcterms:W3CDTF">2020-02-11T09:46:23Z</dcterms:created>
  <dcterms:modified xsi:type="dcterms:W3CDTF">2026-01-01T12:29:01Z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0x010100A7AD211C169AAF439A3C1EB3310EA111</vt:lpwstr>
  </property>
  <property fmtid="{D5CDD505-2E9C-101B-9397-08002B2CF9AE}" pid="3" name="MediaServiceImageTags">
    <vt:lpwstr/>
  </property>
</Properties>
</file>